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1F510CC3-6249-4DA0-9AA6-7EFD2C6A024C}" xr6:coauthVersionLast="47" xr6:coauthVersionMax="47" xr10:uidLastSave="{00000000-0000-0000-0000-000000000000}"/>
  <bookViews>
    <workbookView xWindow="-120" yWindow="-120" windowWidth="29040" windowHeight="15840" xr2:uid="{926D7B65-84D5-494D-BB1F-4510CCAF55EC}"/>
  </bookViews>
  <sheets>
    <sheet name="IO-01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0" i="1" l="1"/>
  <c r="BI120" i="1"/>
  <c r="BH120" i="1"/>
  <c r="BG120" i="1"/>
  <c r="BF120" i="1"/>
  <c r="T120" i="1"/>
  <c r="T117" i="1" s="1"/>
  <c r="R120" i="1"/>
  <c r="P120" i="1"/>
  <c r="J120" i="1"/>
  <c r="BE120" i="1" s="1"/>
  <c r="BK118" i="1"/>
  <c r="BK117" i="1" s="1"/>
  <c r="J117" i="1" s="1"/>
  <c r="J64" i="1" s="1"/>
  <c r="BI118" i="1"/>
  <c r="BH118" i="1"/>
  <c r="BG118" i="1"/>
  <c r="BF118" i="1"/>
  <c r="J34" i="1" s="1"/>
  <c r="BE118" i="1"/>
  <c r="T118" i="1"/>
  <c r="R118" i="1"/>
  <c r="P118" i="1"/>
  <c r="J118" i="1"/>
  <c r="R117" i="1"/>
  <c r="P117" i="1"/>
  <c r="BK116" i="1"/>
  <c r="BI116" i="1"/>
  <c r="BH116" i="1"/>
  <c r="BG116" i="1"/>
  <c r="BF116" i="1"/>
  <c r="BE116" i="1"/>
  <c r="T116" i="1"/>
  <c r="R116" i="1"/>
  <c r="P116" i="1"/>
  <c r="J116" i="1"/>
  <c r="BK114" i="1"/>
  <c r="BI114" i="1"/>
  <c r="BH114" i="1"/>
  <c r="BG114" i="1"/>
  <c r="BF114" i="1"/>
  <c r="T114" i="1"/>
  <c r="R114" i="1"/>
  <c r="P114" i="1"/>
  <c r="J114" i="1"/>
  <c r="BE114" i="1" s="1"/>
  <c r="BK112" i="1"/>
  <c r="BI112" i="1"/>
  <c r="BH112" i="1"/>
  <c r="BG112" i="1"/>
  <c r="BF112" i="1"/>
  <c r="T112" i="1"/>
  <c r="R112" i="1"/>
  <c r="P112" i="1"/>
  <c r="J112" i="1"/>
  <c r="BE112" i="1" s="1"/>
  <c r="BK110" i="1"/>
  <c r="BI110" i="1"/>
  <c r="BH110" i="1"/>
  <c r="BG110" i="1"/>
  <c r="BF110" i="1"/>
  <c r="BE110" i="1"/>
  <c r="T110" i="1"/>
  <c r="R110" i="1"/>
  <c r="P110" i="1"/>
  <c r="J110" i="1"/>
  <c r="BK109" i="1"/>
  <c r="BI109" i="1"/>
  <c r="BH109" i="1"/>
  <c r="BG109" i="1"/>
  <c r="BF109" i="1"/>
  <c r="BE109" i="1"/>
  <c r="T109" i="1"/>
  <c r="R109" i="1"/>
  <c r="P109" i="1"/>
  <c r="J109" i="1"/>
  <c r="BK107" i="1"/>
  <c r="BI107" i="1"/>
  <c r="BH107" i="1"/>
  <c r="BG107" i="1"/>
  <c r="BF107" i="1"/>
  <c r="T107" i="1"/>
  <c r="R107" i="1"/>
  <c r="P107" i="1"/>
  <c r="J107" i="1"/>
  <c r="BE107" i="1" s="1"/>
  <c r="BK105" i="1"/>
  <c r="BI105" i="1"/>
  <c r="BH105" i="1"/>
  <c r="BG105" i="1"/>
  <c r="BF105" i="1"/>
  <c r="T105" i="1"/>
  <c r="T104" i="1" s="1"/>
  <c r="R105" i="1"/>
  <c r="R104" i="1" s="1"/>
  <c r="P105" i="1"/>
  <c r="P104" i="1" s="1"/>
  <c r="J105" i="1"/>
  <c r="BE105" i="1" s="1"/>
  <c r="BK104" i="1"/>
  <c r="J104" i="1" s="1"/>
  <c r="J63" i="1" s="1"/>
  <c r="BK102" i="1"/>
  <c r="BI102" i="1"/>
  <c r="BH102" i="1"/>
  <c r="F36" i="1" s="1"/>
  <c r="BG102" i="1"/>
  <c r="BF102" i="1"/>
  <c r="T102" i="1"/>
  <c r="R102" i="1"/>
  <c r="R101" i="1" s="1"/>
  <c r="P102" i="1"/>
  <c r="P101" i="1" s="1"/>
  <c r="J102" i="1"/>
  <c r="BE102" i="1" s="1"/>
  <c r="BK101" i="1"/>
  <c r="J101" i="1" s="1"/>
  <c r="J62" i="1" s="1"/>
  <c r="T101" i="1"/>
  <c r="BK100" i="1"/>
  <c r="BI100" i="1"/>
  <c r="BH100" i="1"/>
  <c r="BG100" i="1"/>
  <c r="BF100" i="1"/>
  <c r="T100" i="1"/>
  <c r="R100" i="1"/>
  <c r="P100" i="1"/>
  <c r="J100" i="1"/>
  <c r="BE100" i="1" s="1"/>
  <c r="BK99" i="1"/>
  <c r="BI99" i="1"/>
  <c r="BH99" i="1"/>
  <c r="BG99" i="1"/>
  <c r="BF99" i="1"/>
  <c r="T99" i="1"/>
  <c r="R99" i="1"/>
  <c r="P99" i="1"/>
  <c r="J99" i="1"/>
  <c r="BE99" i="1" s="1"/>
  <c r="BK97" i="1"/>
  <c r="BI97" i="1"/>
  <c r="BH97" i="1"/>
  <c r="BG97" i="1"/>
  <c r="BF97" i="1"/>
  <c r="BE97" i="1"/>
  <c r="T97" i="1"/>
  <c r="R97" i="1"/>
  <c r="P97" i="1"/>
  <c r="J97" i="1"/>
  <c r="BK95" i="1"/>
  <c r="BI95" i="1"/>
  <c r="BH95" i="1"/>
  <c r="BG95" i="1"/>
  <c r="BF95" i="1"/>
  <c r="BE95" i="1"/>
  <c r="T95" i="1"/>
  <c r="R95" i="1"/>
  <c r="P95" i="1"/>
  <c r="J95" i="1"/>
  <c r="BK93" i="1"/>
  <c r="BI93" i="1"/>
  <c r="BH93" i="1"/>
  <c r="BG93" i="1"/>
  <c r="BF93" i="1"/>
  <c r="T93" i="1"/>
  <c r="R93" i="1"/>
  <c r="P93" i="1"/>
  <c r="J93" i="1"/>
  <c r="BE93" i="1" s="1"/>
  <c r="BK91" i="1"/>
  <c r="BI91" i="1"/>
  <c r="F37" i="1" s="1"/>
  <c r="BH91" i="1"/>
  <c r="BG91" i="1"/>
  <c r="BF91" i="1"/>
  <c r="T91" i="1"/>
  <c r="R91" i="1"/>
  <c r="P91" i="1"/>
  <c r="J91" i="1"/>
  <c r="BE91" i="1" s="1"/>
  <c r="BK89" i="1"/>
  <c r="BI89" i="1"/>
  <c r="BH89" i="1"/>
  <c r="BG89" i="1"/>
  <c r="BF89" i="1"/>
  <c r="T89" i="1"/>
  <c r="R89" i="1"/>
  <c r="R86" i="1" s="1"/>
  <c r="P89" i="1"/>
  <c r="J89" i="1"/>
  <c r="BE89" i="1" s="1"/>
  <c r="BK87" i="1"/>
  <c r="BK86" i="1" s="1"/>
  <c r="BI87" i="1"/>
  <c r="BH87" i="1"/>
  <c r="BG87" i="1"/>
  <c r="BF87" i="1"/>
  <c r="F34" i="1" s="1"/>
  <c r="BE87" i="1"/>
  <c r="T87" i="1"/>
  <c r="T86" i="1" s="1"/>
  <c r="T85" i="1" s="1"/>
  <c r="T84" i="1" s="1"/>
  <c r="R87" i="1"/>
  <c r="P87" i="1"/>
  <c r="J87" i="1"/>
  <c r="P86" i="1"/>
  <c r="P85" i="1" s="1"/>
  <c r="P84" i="1" s="1"/>
  <c r="J78" i="1"/>
  <c r="F78" i="1"/>
  <c r="E76" i="1"/>
  <c r="F52" i="1"/>
  <c r="E50" i="1"/>
  <c r="E48" i="1"/>
  <c r="J37" i="1"/>
  <c r="J36" i="1"/>
  <c r="J35" i="1"/>
  <c r="F35" i="1"/>
  <c r="J24" i="1"/>
  <c r="E24" i="1"/>
  <c r="J55" i="1" s="1"/>
  <c r="J23" i="1"/>
  <c r="J21" i="1"/>
  <c r="E21" i="1"/>
  <c r="J54" i="1" s="1"/>
  <c r="J20" i="1"/>
  <c r="J18" i="1"/>
  <c r="E18" i="1"/>
  <c r="F55" i="1" s="1"/>
  <c r="J17" i="1"/>
  <c r="J15" i="1"/>
  <c r="E15" i="1"/>
  <c r="F54" i="1" s="1"/>
  <c r="J14" i="1"/>
  <c r="J12" i="1"/>
  <c r="J52" i="1" s="1"/>
  <c r="E7" i="1"/>
  <c r="E74" i="1" s="1"/>
  <c r="J33" i="1" l="1"/>
  <c r="J86" i="1"/>
  <c r="J61" i="1" s="1"/>
  <c r="BK85" i="1"/>
  <c r="R85" i="1"/>
  <c r="R84" i="1" s="1"/>
  <c r="F80" i="1"/>
  <c r="J80" i="1"/>
  <c r="F81" i="1"/>
  <c r="F33" i="1"/>
  <c r="J81" i="1"/>
  <c r="J85" i="1" l="1"/>
  <c r="J60" i="1" s="1"/>
  <c r="BK84" i="1"/>
  <c r="J84" i="1" s="1"/>
  <c r="J30" i="1" l="1"/>
  <c r="J39" i="1" s="1"/>
  <c r="J59" i="1"/>
</calcChain>
</file>

<file path=xl/sharedStrings.xml><?xml version="1.0" encoding="utf-8"?>
<sst xmlns="http://schemas.openxmlformats.org/spreadsheetml/2006/main" count="454" uniqueCount="165">
  <si>
    <t>{226478c9-b133-42f7-a48b-6f6396e771a8}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</si>
  <si>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</si>
  <si>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</si>
  <si>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</si>
  <si>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</si>
  <si>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</si>
  <si>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</si>
  <si>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IO-01 - AREALOVA_KANALIZACE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</si>
  <si>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</si>
  <si>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</si>
  <si>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</si>
  <si>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</si>
  <si>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</si>
  <si>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</si>
  <si>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</si>
  <si>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</si>
  <si>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</si>
  <si>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</si>
  <si>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</si>
  <si>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</si>
  <si>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</si>
  <si>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</si>
  <si>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</si>
  <si>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</si>
  <si>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</si>
  <si>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</si>
  <si>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</si>
  <si>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</si>
  <si>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</si>
  <si>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</si>
  <si>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</si>
  <si>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</si>
  <si>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</si>
  <si>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</si>
  <si>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</si>
  <si>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</si>
  <si>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</si>
  <si>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</si>
  <si>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</si>
  <si>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</si>
  <si>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</si>
  <si>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</si>
  <si>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</si>
  <si>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</si>
  <si>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</si>
  <si>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</si>
  <si>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</si>
  <si>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</si>
  <si>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</si>
  <si>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</si>
  <si>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</si>
  <si>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</si>
  <si>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</si>
  <si>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</si>
  <si>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</si>
  <si>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</si>
  <si>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</si>
  <si>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</si>
  <si>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</si>
  <si>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</si>
  <si>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</si>
  <si>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</si>
  <si>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</si>
  <si>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</si>
  <si>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</si>
  <si>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</si>
  <si>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</si>
  <si>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</si>
  <si>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132254202</t>
  </si>
  <si>
    <t>Hloubení zapažených rýh šířky přes 800 do 2 000 mm strojně s urovnáním dna do předepsaného profilu a spádu v hornině třídy těžitelnosti I skupiny 3 přes 20 do 50 m3</t>
  </si>
  <si>
    <t>m3</t>
  </si>
  <si>
    <t>CS ÚRS 2022 02</t>
  </si>
  <si>
    <t>4</t>
  </si>
  <si>
    <t>-309454458</t>
  </si>
  <si>
    <t>Online PSC</t>
  </si>
  <si>
    <t>https://podminky.urs.cz/item/CS_URS_2022_02/132254202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</si>
  <si>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</si>
  <si>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</si>
  <si>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678036904</t>
  </si>
  <si>
    <t>https://podminky.urs.cz/item/CS_URS_2022_02/162751117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</si>
  <si>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</si>
  <si>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</si>
  <si>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</si>
  <si>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1322881750</t>
  </si>
  <si>
    <t>https://podminky.urs.cz/item/CS_URS_2022_02/162751119</t>
  </si>
  <si>
    <t>167151101</t>
  </si>
  <si>
    <t>Nakládání, skládání a překládání neulehlého výkopku nebo sypaniny strojně nakládání, množství do 100 m3, z horniny třídy těžitelnosti I, skupiny 1 až 3</t>
  </si>
  <si>
    <t>-468716188</t>
  </si>
  <si>
    <t>https://podminky.urs.cz/item/CS_URS_2022_02/167151101</t>
  </si>
  <si>
    <t>5</t>
  </si>
  <si>
    <t>174151101</t>
  </si>
  <si>
    <t>Zásyp sypaninou z jakékoliv horniny strojně s uložením výkopku ve vrstvách se zhutněním jam, šachet, rýh nebo kolem objektů v těchto vykopávkách</t>
  </si>
  <si>
    <t>-404491919</t>
  </si>
  <si>
    <t>https://podminky.urs.cz/item/CS_URS_2022_02/174151101</t>
  </si>
  <si>
    <t>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</si>
  <si>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</si>
  <si>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</si>
  <si>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1507219988</t>
  </si>
  <si>
    <t>https://podminky.urs.cz/item/CS_URS_2022_02/175151101</t>
  </si>
  <si>
    <t>7</t>
  </si>
  <si>
    <t>M</t>
  </si>
  <si>
    <t>58331351</t>
  </si>
  <si>
    <t>kamenivo těžené drobné frakce 0/4</t>
  </si>
  <si>
    <t>t</t>
  </si>
  <si>
    <t>8</t>
  </si>
  <si>
    <t>-925724618</t>
  </si>
  <si>
    <t>58337303</t>
  </si>
  <si>
    <t>štěrkopísek frakce 0/8</t>
  </si>
  <si>
    <t>CS ÚRS 2022 01</t>
  </si>
  <si>
    <t>-74673645</t>
  </si>
  <si>
    <t>Vodorovné konstrukce</t>
  </si>
  <si>
    <t>9</t>
  </si>
  <si>
    <t>451572111</t>
  </si>
  <si>
    <t>Lože pod potrubí, stoky a drobné objekty v otevřeném výkopu z kameniva drobného těženého 0 až 4 mm</t>
  </si>
  <si>
    <t>-1257565242</t>
  </si>
  <si>
    <t>https://podminky.urs.cz/item/CS_URS_2022_02/451572111</t>
  </si>
  <si>
    <t>Trubní vedení</t>
  </si>
  <si>
    <t>10</t>
  </si>
  <si>
    <t>871273121</t>
  </si>
  <si>
    <t>Montáž kanalizačního potrubí z plastů z tvrdého PVC těsněných gumovým kroužkem v otevřeném výkopu ve sklonu do 20 % DN 125</t>
  </si>
  <si>
    <t>m</t>
  </si>
  <si>
    <t>2045688337</t>
  </si>
  <si>
    <t>https://podminky.urs.cz/item/CS_URS_2022_02/871273121</t>
  </si>
  <si>
    <t>11</t>
  </si>
  <si>
    <t>RR2</t>
  </si>
  <si>
    <t>trubka kanalizační PVC DN 160x1000mm SN8</t>
  </si>
  <si>
    <t>-687394150</t>
  </si>
  <si>
    <t>VV</t>
  </si>
  <si>
    <t>62*1,03 'Přepočtené koeficientem množství</t>
  </si>
  <si>
    <t>12</t>
  </si>
  <si>
    <t>R3</t>
  </si>
  <si>
    <t>Revizní a čistící šachta z polypropylenu PP pro hladké trouby DN 600 šachtové dno (DN šachty / DN trubního vedení) DN 600/160 průtočné</t>
  </si>
  <si>
    <t>kus</t>
  </si>
  <si>
    <t>-448256884</t>
  </si>
  <si>
    <t>13</t>
  </si>
  <si>
    <t>894812331</t>
  </si>
  <si>
    <t>Revizní a čistící šachta z polypropylenu PP pro hladké trouby DN 600 roura šachtová korugovaná, světlé hloubky 1 000 mm</t>
  </si>
  <si>
    <t>-2076099478</t>
  </si>
  <si>
    <t>https://podminky.urs.cz/item/CS_URS_2022_02/894812331</t>
  </si>
  <si>
    <t>14</t>
  </si>
  <si>
    <t>894812339</t>
  </si>
  <si>
    <t>Revizní a čistící šachta z polypropylenu PP pro hladké trouby DN 600 Příplatek k cenám 2331 - 2334 za uříznutí šachtové roury</t>
  </si>
  <si>
    <t>-54204420</t>
  </si>
  <si>
    <t>https://podminky.urs.cz/item/CS_URS_2022_02/894812339</t>
  </si>
  <si>
    <t>15</t>
  </si>
  <si>
    <t>894812356</t>
  </si>
  <si>
    <t>Revizní a čistící šachta z polypropylenu PP pro hladké trouby DN 600 poklop (mříž) litinový pro třídu zatížení B125 s betonovým prstencem</t>
  </si>
  <si>
    <t>534875386</t>
  </si>
  <si>
    <t>https://podminky.urs.cz/item/CS_URS_2022_02/894812356</t>
  </si>
  <si>
    <t>16</t>
  </si>
  <si>
    <t>R4</t>
  </si>
  <si>
    <t>Napojení do stávající šachty</t>
  </si>
  <si>
    <t>55679823</t>
  </si>
  <si>
    <t>998</t>
  </si>
  <si>
    <t>Přesun hmot</t>
  </si>
  <si>
    <t>17</t>
  </si>
  <si>
    <t>998276101</t>
  </si>
  <si>
    <t>Přesun hmot pro trubní vedení hloubené z trub z plastických hmot nebo sklolaminátových pro vodovody nebo kanalizace v otevřeném výkopu dopravní vzdálenost do 15 m</t>
  </si>
  <si>
    <t>1081607483</t>
  </si>
  <si>
    <t>https://podminky.urs.cz/item/CS_URS_2022_02/998276101</t>
  </si>
  <si>
    <t>18</t>
  </si>
  <si>
    <t>998276128</t>
  </si>
  <si>
    <t>Přesun hmot pro trubní vedení hloubené z trub z plastických hmot nebo sklolaminátových Příplatek k cenám za zvětšený přesun přes vymezenou největší dopravní vzdálenost přes 3000 do 5000 m</t>
  </si>
  <si>
    <t>-509516813</t>
  </si>
  <si>
    <t>https://podminky.urs.cz/item/CS_URS_2022_02/998276128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</si>
</sst>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5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7"/>
      <color rgb="FF969696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4" xfId="0" applyBorder="1" applyAlignment="1">
      <alignment vertical="center"/>
    </xf>
    <xf numFmtId="166" fontId="15" fillId="0" borderId="4" xfId="0" applyNumberFormat="1" applyFont="1" applyBorder="1"/>
    <xf numFmtId="166" fontId="15" fillId="0" borderId="15" xfId="0" applyNumberFormat="1" applyFont="1" applyBorder="1"/>
    <xf numFmtId="4" fontId="16" fillId="0" borderId="0" xfId="0" applyNumberFormat="1" applyFont="1" applyAlignment="1">
      <alignment vertical="center"/>
    </xf>
    <xf numFmtId="0" fontId="17" fillId="0" borderId="0" xfId="0" applyFont="1"/>
    <xf numFmtId="0" fontId="17" fillId="0" borderId="3" xfId="0" applyFont="1" applyBorder="1"/>
    <xf numFmtId="0" fontId="1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12" fillId="0" borderId="0" xfId="0" applyNumberFormat="1" applyFont="1"/>
    <xf numFmtId="0" fontId="17" fillId="0" borderId="16" xfId="0" applyFont="1" applyBorder="1"/>
    <xf numFmtId="166" fontId="17" fillId="0" borderId="0" xfId="0" applyNumberFormat="1" applyFont="1"/>
    <xf numFmtId="166" fontId="17" fillId="0" borderId="17" xfId="0" applyNumberFormat="1" applyFont="1" applyBorder="1"/>
    <xf numFmtId="0" fontId="17" fillId="0" borderId="0" xfId="0" applyFont="1" applyAlignment="1">
      <alignment horizont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/>
    </xf>
    <xf numFmtId="4" fontId="13" fillId="0" borderId="0" xfId="0" applyNumberFormat="1" applyFont="1"/>
    <xf numFmtId="0" fontId="10" fillId="0" borderId="18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 applyProtection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49" fontId="21" fillId="0" borderId="18" xfId="0" applyNumberFormat="1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center" vertical="center" wrapText="1"/>
    </xf>
    <xf numFmtId="167" fontId="21" fillId="0" borderId="18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67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0" xfId="0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3/Sportovn&#237;%20projekty%20s.r.o/Letn&#237;%20stadion%20Chot&#283;bo&#345;/Special/IO_01_CHOTEBOR_DPS_ROZPOC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IO-01 - AREALOVA_KANALIZACE"/>
      <sheetName val="Pokyny pro vyplnění"/>
    </sheetNames>
    <sheetDataSet>
      <sheetData sheetId="0">
        <row r="6">
          <cell r="K6" t="str">
            <v>CHOTEBOR</v>
          </cell>
        </row>
        <row r="8">
          <cell r="AN8" t="str">
            <v>29. 7. 2022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871273121" TargetMode="External"/><Relationship Id="rId13" Type="http://schemas.openxmlformats.org/officeDocument/2006/relationships/hyperlink" Target="https://podminky.urs.cz/item/CS_URS_2022_02/998276128" TargetMode="External"/><Relationship Id="rId3" Type="http://schemas.openxmlformats.org/officeDocument/2006/relationships/hyperlink" Target="https://podminky.urs.cz/item/CS_URS_2022_02/162751119" TargetMode="External"/><Relationship Id="rId7" Type="http://schemas.openxmlformats.org/officeDocument/2006/relationships/hyperlink" Target="https://podminky.urs.cz/item/CS_URS_2022_02/451572111" TargetMode="External"/><Relationship Id="rId12" Type="http://schemas.openxmlformats.org/officeDocument/2006/relationships/hyperlink" Target="https://podminky.urs.cz/item/CS_URS_2022_02/998276101" TargetMode="External"/><Relationship Id="rId2" Type="http://schemas.openxmlformats.org/officeDocument/2006/relationships/hyperlink" Target="https://podminky.urs.cz/item/CS_URS_2022_02/162751117" TargetMode="External"/><Relationship Id="rId1" Type="http://schemas.openxmlformats.org/officeDocument/2006/relationships/hyperlink" Target="https://podminky.urs.cz/item/CS_URS_2022_02/132254202" TargetMode="External"/><Relationship Id="rId6" Type="http://schemas.openxmlformats.org/officeDocument/2006/relationships/hyperlink" Target="https://podminky.urs.cz/item/CS_URS_2022_02/175151101" TargetMode="External"/><Relationship Id="rId11" Type="http://schemas.openxmlformats.org/officeDocument/2006/relationships/hyperlink" Target="https://podminky.urs.cz/item/CS_URS_2022_02/894812356" TargetMode="External"/><Relationship Id="rId5" Type="http://schemas.openxmlformats.org/officeDocument/2006/relationships/hyperlink" Target="https://podminky.urs.cz/item/CS_URS_2022_02/174151101" TargetMode="External"/><Relationship Id="rId10" Type="http://schemas.openxmlformats.org/officeDocument/2006/relationships/hyperlink" Target="https://podminky.urs.cz/item/CS_URS_2022_02/894812339" TargetMode="External"/><Relationship Id="rId4" Type="http://schemas.openxmlformats.org/officeDocument/2006/relationships/hyperlink" Target="https://podminky.urs.cz/item/CS_URS_2022_02/167151101" TargetMode="External"/><Relationship Id="rId9" Type="http://schemas.openxmlformats.org/officeDocument/2006/relationships/hyperlink" Target="https://podminky.urs.cz/item/CS_URS_2022_02/894812331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7178-CE26-421E-87EE-7164304D5396}">
  <dimension ref="B2:BM122"/>
  <sheetViews>
    <sheetView tabSelected="1" workbookViewId="0">
      <selection activeCell="I87" sqref="I87:I120"/>
    </sheetView>
  </sheetViews>
  <sheetFormatPr defaultColWidth="9.1640625" defaultRowHeight="18" customHeight="1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hidden="1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66" width="0" hidden="1" customWidth="1"/>
  </cols>
  <sheetData>
    <row r="2" spans="2:46" ht="18" customHeight="1" x14ac:dyDescent="0.2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" t="s">
        <v>0</v>
      </c>
    </row>
    <row r="3" spans="2:46" ht="18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1</v>
      </c>
    </row>
    <row r="4" spans="2:46" ht="18" customHeight="1" x14ac:dyDescent="0.2">
      <c r="B4" s="5"/>
      <c r="D4" s="6" t="s">
        <v>2</v>
      </c>
      <c r="L4" s="5"/>
      <c r="M4" s="7" t="s">
        <v>3</v>
      </c>
      <c r="AT4" s="2" t="s">
        <v>4</v>
      </c>
    </row>
    <row r="5" spans="2:46" ht="12" customHeight="1" x14ac:dyDescent="0.2">
      <c r="B5" s="5"/>
      <c r="L5" s="5"/>
    </row>
    <row r="6" spans="2:46" ht="18" customHeight="1" x14ac:dyDescent="0.2">
      <c r="B6" s="5"/>
      <c r="D6" s="8" t="s">
        <v>5</v>
      </c>
      <c r="L6" s="5"/>
    </row>
    <row r="7" spans="2:46" ht="18" customHeight="1" x14ac:dyDescent="0.2">
      <c r="B7" s="5"/>
      <c r="E7" s="9" t="str">
        <f>'[1]Rekapitulace stavby'!K6</f>
        <v>CHOTEBOR</v>
      </c>
      <c r="F7" s="10"/>
      <c r="G7" s="10"/>
      <c r="H7" s="10"/>
      <c r="L7" s="5"/>
    </row>
    <row r="8" spans="2:46" s="11" customFormat="1" ht="18" customHeight="1" x14ac:dyDescent="0.2">
      <c r="B8" s="12"/>
      <c r="D8" s="8" t="s">
        <v>6</v>
      </c>
      <c r="L8" s="12"/>
    </row>
    <row r="9" spans="2:46" s="11" customFormat="1" ht="18" customHeight="1" x14ac:dyDescent="0.2">
      <c r="B9" s="12"/>
      <c r="E9" s="13" t="s">
        <v>7</v>
      </c>
      <c r="F9" s="14"/>
      <c r="G9" s="14"/>
      <c r="H9" s="14"/>
      <c r="L9" s="12"/>
    </row>
    <row r="10" spans="2:46" s="11" customFormat="1" ht="18" customHeight="1" x14ac:dyDescent="0.2">
      <c r="B10" s="12"/>
      <c r="L10" s="12"/>
    </row>
    <row r="11" spans="2:46" s="11" customFormat="1" ht="12" customHeight="1" x14ac:dyDescent="0.2">
      <c r="B11" s="12"/>
      <c r="D11" s="8" t="s">
        <v>8</v>
      </c>
      <c r="F11" s="15" t="s">
        <v>9</v>
      </c>
      <c r="I11" s="8" t="s">
        <v>10</v>
      </c>
      <c r="J11" s="15" t="s">
        <v>9</v>
      </c>
      <c r="L11" s="12"/>
    </row>
    <row r="12" spans="2:46" s="11" customFormat="1" ht="12" customHeight="1" x14ac:dyDescent="0.2">
      <c r="B12" s="12"/>
      <c r="D12" s="8" t="s">
        <v>11</v>
      </c>
      <c r="F12" s="15" t="s">
        <v>12</v>
      </c>
      <c r="I12" s="8" t="s">
        <v>13</v>
      </c>
      <c r="J12" s="16" t="str">
        <f>'[1]Rekapitulace stavby'!AN8</f>
        <v>29. 7. 2022</v>
      </c>
      <c r="L12" s="12"/>
    </row>
    <row r="13" spans="2:46" s="11" customFormat="1" ht="12" customHeight="1" x14ac:dyDescent="0.2">
      <c r="B13" s="12"/>
      <c r="L13" s="12"/>
    </row>
    <row r="14" spans="2:46" s="11" customFormat="1" ht="12" customHeight="1" x14ac:dyDescent="0.2">
      <c r="B14" s="12"/>
      <c r="D14" s="8" t="s">
        <v>14</v>
      </c>
      <c r="I14" s="8" t="s">
        <v>15</v>
      </c>
      <c r="J14" s="15" t="str">
        <f>IF('[1]Rekapitulace stavby'!AN10="","",'[1]Rekapitulace stavby'!AN10)</f>
        <v/>
      </c>
      <c r="L14" s="12"/>
    </row>
    <row r="15" spans="2:46" s="11" customFormat="1" ht="12" customHeight="1" x14ac:dyDescent="0.2">
      <c r="B15" s="12"/>
      <c r="E15" s="15" t="str">
        <f>IF('[1]Rekapitulace stavby'!E11="","",'[1]Rekapitulace stavby'!E11)</f>
        <v xml:space="preserve"> </v>
      </c>
      <c r="I15" s="8" t="s">
        <v>16</v>
      </c>
      <c r="J15" s="15" t="str">
        <f>IF('[1]Rekapitulace stavby'!AN11="","",'[1]Rekapitulace stavby'!AN11)</f>
        <v/>
      </c>
      <c r="L15" s="12"/>
    </row>
    <row r="16" spans="2:46" s="11" customFormat="1" ht="12" customHeight="1" x14ac:dyDescent="0.2">
      <c r="B16" s="12"/>
      <c r="L16" s="12"/>
    </row>
    <row r="17" spans="2:12" s="11" customFormat="1" ht="12" customHeight="1" x14ac:dyDescent="0.2">
      <c r="B17" s="12"/>
      <c r="D17" s="8" t="s">
        <v>17</v>
      </c>
      <c r="I17" s="8" t="s">
        <v>15</v>
      </c>
      <c r="J17" s="15" t="str">
        <f>'[1]Rekapitulace stavby'!AN13</f>
        <v/>
      </c>
      <c r="L17" s="12"/>
    </row>
    <row r="18" spans="2:12" s="11" customFormat="1" ht="12" customHeight="1" x14ac:dyDescent="0.2">
      <c r="B18" s="12"/>
      <c r="E18" s="17" t="str">
        <f>'[1]Rekapitulace stavby'!E14</f>
        <v xml:space="preserve"> </v>
      </c>
      <c r="F18" s="17"/>
      <c r="G18" s="17"/>
      <c r="H18" s="17"/>
      <c r="I18" s="8" t="s">
        <v>16</v>
      </c>
      <c r="J18" s="15" t="str">
        <f>'[1]Rekapitulace stavby'!AN14</f>
        <v/>
      </c>
      <c r="L18" s="12"/>
    </row>
    <row r="19" spans="2:12" s="11" customFormat="1" ht="12" customHeight="1" x14ac:dyDescent="0.2">
      <c r="B19" s="12"/>
      <c r="L19" s="12"/>
    </row>
    <row r="20" spans="2:12" s="11" customFormat="1" ht="12" customHeight="1" x14ac:dyDescent="0.2">
      <c r="B20" s="12"/>
      <c r="D20" s="8" t="s">
        <v>18</v>
      </c>
      <c r="I20" s="8" t="s">
        <v>15</v>
      </c>
      <c r="J20" s="15" t="str">
        <f>IF('[1]Rekapitulace stavby'!AN16="","",'[1]Rekapitulace stavby'!AN16)</f>
        <v/>
      </c>
      <c r="L20" s="12"/>
    </row>
    <row r="21" spans="2:12" s="11" customFormat="1" ht="12" customHeight="1" x14ac:dyDescent="0.2">
      <c r="B21" s="12"/>
      <c r="E21" s="15" t="str">
        <f>IF('[1]Rekapitulace stavby'!E17="","",'[1]Rekapitulace stavby'!E17)</f>
        <v xml:space="preserve"> </v>
      </c>
      <c r="I21" s="8" t="s">
        <v>16</v>
      </c>
      <c r="J21" s="15" t="str">
        <f>IF('[1]Rekapitulace stavby'!AN17="","",'[1]Rekapitulace stavby'!AN17)</f>
        <v/>
      </c>
      <c r="L21" s="12"/>
    </row>
    <row r="22" spans="2:12" s="11" customFormat="1" ht="12" customHeight="1" x14ac:dyDescent="0.2">
      <c r="B22" s="12"/>
      <c r="L22" s="12"/>
    </row>
    <row r="23" spans="2:12" s="11" customFormat="1" ht="12" customHeight="1" x14ac:dyDescent="0.2">
      <c r="B23" s="12"/>
      <c r="D23" s="8" t="s">
        <v>19</v>
      </c>
      <c r="I23" s="8" t="s">
        <v>15</v>
      </c>
      <c r="J23" s="15" t="str">
        <f>IF('[1]Rekapitulace stavby'!AN19="","",'[1]Rekapitulace stavby'!AN19)</f>
        <v/>
      </c>
      <c r="L23" s="12"/>
    </row>
    <row r="24" spans="2:12" s="11" customFormat="1" ht="12" customHeight="1" x14ac:dyDescent="0.2">
      <c r="B24" s="12"/>
      <c r="E24" s="15" t="str">
        <f>IF('[1]Rekapitulace stavby'!E20="","",'[1]Rekapitulace stavby'!E20)</f>
        <v xml:space="preserve"> </v>
      </c>
      <c r="I24" s="8" t="s">
        <v>16</v>
      </c>
      <c r="J24" s="15" t="str">
        <f>IF('[1]Rekapitulace stavby'!AN20="","",'[1]Rekapitulace stavby'!AN20)</f>
        <v/>
      </c>
      <c r="L24" s="12"/>
    </row>
    <row r="25" spans="2:12" s="11" customFormat="1" ht="12" customHeight="1" x14ac:dyDescent="0.2">
      <c r="B25" s="12"/>
      <c r="L25" s="12"/>
    </row>
    <row r="26" spans="2:12" s="11" customFormat="1" ht="12" customHeight="1" x14ac:dyDescent="0.2">
      <c r="B26" s="12"/>
      <c r="D26" s="8" t="s">
        <v>20</v>
      </c>
      <c r="L26" s="12"/>
    </row>
    <row r="27" spans="2:12" s="18" customFormat="1" ht="12" customHeight="1" x14ac:dyDescent="0.2">
      <c r="B27" s="19"/>
      <c r="E27" s="20" t="s">
        <v>9</v>
      </c>
      <c r="F27" s="20"/>
      <c r="G27" s="20"/>
      <c r="H27" s="20"/>
      <c r="L27" s="19"/>
    </row>
    <row r="28" spans="2:12" s="11" customFormat="1" ht="12" customHeight="1" x14ac:dyDescent="0.2">
      <c r="B28" s="12"/>
      <c r="L28" s="12"/>
    </row>
    <row r="29" spans="2:12" s="11" customFormat="1" ht="12" customHeight="1" x14ac:dyDescent="0.2">
      <c r="B29" s="12"/>
      <c r="D29" s="21"/>
      <c r="E29" s="21"/>
      <c r="F29" s="21"/>
      <c r="G29" s="21"/>
      <c r="H29" s="21"/>
      <c r="I29" s="21"/>
      <c r="J29" s="21"/>
      <c r="K29" s="21"/>
      <c r="L29" s="12"/>
    </row>
    <row r="30" spans="2:12" s="11" customFormat="1" ht="12" customHeight="1" x14ac:dyDescent="0.2">
      <c r="B30" s="12"/>
      <c r="D30" s="22" t="s">
        <v>21</v>
      </c>
      <c r="J30" s="23">
        <f>ROUND(J84, 2)</f>
        <v>0</v>
      </c>
      <c r="L30" s="12"/>
    </row>
    <row r="31" spans="2:12" s="11" customFormat="1" ht="12" customHeight="1" x14ac:dyDescent="0.2">
      <c r="B31" s="12"/>
      <c r="D31" s="21"/>
      <c r="E31" s="21"/>
      <c r="F31" s="21"/>
      <c r="G31" s="21"/>
      <c r="H31" s="21"/>
      <c r="I31" s="21"/>
      <c r="J31" s="21"/>
      <c r="K31" s="21"/>
      <c r="L31" s="12"/>
    </row>
    <row r="32" spans="2:12" s="11" customFormat="1" ht="18" customHeight="1" x14ac:dyDescent="0.2">
      <c r="B32" s="12"/>
      <c r="F32" s="24" t="s">
        <v>22</v>
      </c>
      <c r="I32" s="24" t="s">
        <v>23</v>
      </c>
      <c r="J32" s="24" t="s">
        <v>24</v>
      </c>
      <c r="L32" s="12"/>
    </row>
    <row r="33" spans="2:12" s="11" customFormat="1" ht="18" customHeight="1" x14ac:dyDescent="0.2">
      <c r="B33" s="12"/>
      <c r="D33" s="25" t="s">
        <v>25</v>
      </c>
      <c r="E33" s="8" t="s">
        <v>26</v>
      </c>
      <c r="F33" s="26">
        <f>ROUND((SUM(BE84:BE121)),  2)</f>
        <v>0</v>
      </c>
      <c r="I33" s="27">
        <v>0.21</v>
      </c>
      <c r="J33" s="26">
        <f>ROUND(((SUM(BE84:BE121))*I33),  2)</f>
        <v>0</v>
      </c>
      <c r="L33" s="12"/>
    </row>
    <row r="34" spans="2:12" s="11" customFormat="1" ht="18" customHeight="1" x14ac:dyDescent="0.2">
      <c r="B34" s="12"/>
      <c r="E34" s="8" t="s">
        <v>27</v>
      </c>
      <c r="F34" s="26">
        <f>ROUND((SUM(BF84:BF121)),  2)</f>
        <v>0</v>
      </c>
      <c r="I34" s="27">
        <v>0.15</v>
      </c>
      <c r="J34" s="26">
        <f>ROUND(((SUM(BF84:BF121))*I34),  2)</f>
        <v>0</v>
      </c>
      <c r="L34" s="12"/>
    </row>
    <row r="35" spans="2:12" s="11" customFormat="1" ht="18" customHeight="1" x14ac:dyDescent="0.2">
      <c r="B35" s="12"/>
      <c r="E35" s="8" t="s">
        <v>28</v>
      </c>
      <c r="F35" s="26">
        <f>ROUND((SUM(BG84:BG121)),  2)</f>
        <v>0</v>
      </c>
      <c r="I35" s="27">
        <v>0.21</v>
      </c>
      <c r="J35" s="26">
        <f>0</f>
        <v>0</v>
      </c>
      <c r="L35" s="12"/>
    </row>
    <row r="36" spans="2:12" s="11" customFormat="1" ht="18" customHeight="1" x14ac:dyDescent="0.2">
      <c r="B36" s="12"/>
      <c r="E36" s="8" t="s">
        <v>29</v>
      </c>
      <c r="F36" s="26">
        <f>ROUND((SUM(BH84:BH121)),  2)</f>
        <v>0</v>
      </c>
      <c r="I36" s="27">
        <v>0.15</v>
      </c>
      <c r="J36" s="26">
        <f>0</f>
        <v>0</v>
      </c>
      <c r="L36" s="12"/>
    </row>
    <row r="37" spans="2:12" s="11" customFormat="1" ht="18" customHeight="1" x14ac:dyDescent="0.2">
      <c r="B37" s="12"/>
      <c r="E37" s="8" t="s">
        <v>30</v>
      </c>
      <c r="F37" s="26">
        <f>ROUND((SUM(BI84:BI121)),  2)</f>
        <v>0</v>
      </c>
      <c r="I37" s="27">
        <v>0</v>
      </c>
      <c r="J37" s="26">
        <f>0</f>
        <v>0</v>
      </c>
      <c r="L37" s="12"/>
    </row>
    <row r="38" spans="2:12" s="11" customFormat="1" ht="18" customHeight="1" x14ac:dyDescent="0.2">
      <c r="B38" s="12"/>
      <c r="L38" s="12"/>
    </row>
    <row r="39" spans="2:12" s="11" customFormat="1" ht="18" customHeight="1" x14ac:dyDescent="0.2">
      <c r="B39" s="12"/>
      <c r="C39" s="28"/>
      <c r="D39" s="29" t="s">
        <v>31</v>
      </c>
      <c r="E39" s="30"/>
      <c r="F39" s="30"/>
      <c r="G39" s="31" t="s">
        <v>32</v>
      </c>
      <c r="H39" s="32" t="s">
        <v>33</v>
      </c>
      <c r="I39" s="30"/>
      <c r="J39" s="33">
        <f>SUM(J30:J37)</f>
        <v>0</v>
      </c>
      <c r="K39" s="34"/>
      <c r="L39" s="12"/>
    </row>
    <row r="40" spans="2:12" s="11" customFormat="1" ht="18" customHeight="1" x14ac:dyDescent="0.2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12"/>
    </row>
    <row r="44" spans="2:12" s="11" customFormat="1" ht="18" customHeight="1" x14ac:dyDescent="0.2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"/>
    </row>
    <row r="45" spans="2:12" s="11" customFormat="1" ht="18" customHeight="1" x14ac:dyDescent="0.2">
      <c r="B45" s="12"/>
      <c r="C45" s="6" t="s">
        <v>34</v>
      </c>
      <c r="L45" s="12"/>
    </row>
    <row r="46" spans="2:12" s="11" customFormat="1" ht="18" customHeight="1" x14ac:dyDescent="0.2">
      <c r="B46" s="12"/>
      <c r="L46" s="12"/>
    </row>
    <row r="47" spans="2:12" s="11" customFormat="1" ht="18" customHeight="1" x14ac:dyDescent="0.2">
      <c r="B47" s="12"/>
      <c r="C47" s="8" t="s">
        <v>5</v>
      </c>
      <c r="L47" s="12"/>
    </row>
    <row r="48" spans="2:12" s="11" customFormat="1" ht="18" customHeight="1" x14ac:dyDescent="0.2">
      <c r="B48" s="12"/>
      <c r="E48" s="9" t="str">
        <f>E7</f>
        <v>CHOTEBOR</v>
      </c>
      <c r="F48" s="10"/>
      <c r="G48" s="10"/>
      <c r="H48" s="10"/>
      <c r="L48" s="12"/>
    </row>
    <row r="49" spans="2:47" s="11" customFormat="1" ht="18" customHeight="1" x14ac:dyDescent="0.2">
      <c r="B49" s="12"/>
      <c r="C49" s="8" t="s">
        <v>6</v>
      </c>
      <c r="L49" s="12"/>
    </row>
    <row r="50" spans="2:47" s="11" customFormat="1" ht="18" customHeight="1" x14ac:dyDescent="0.2">
      <c r="B50" s="12"/>
      <c r="E50" s="13" t="str">
        <f>E9</f>
        <v>IO-01 - AREALOVA_KANALIZACE</v>
      </c>
      <c r="F50" s="14"/>
      <c r="G50" s="14"/>
      <c r="H50" s="14"/>
      <c r="L50" s="12"/>
    </row>
    <row r="51" spans="2:47" s="11" customFormat="1" ht="18" customHeight="1" x14ac:dyDescent="0.2">
      <c r="B51" s="12"/>
      <c r="L51" s="12"/>
    </row>
    <row r="52" spans="2:47" s="11" customFormat="1" ht="18" customHeight="1" x14ac:dyDescent="0.2">
      <c r="B52" s="12"/>
      <c r="C52" s="8" t="s">
        <v>11</v>
      </c>
      <c r="F52" s="15" t="str">
        <f>F12</f>
        <v xml:space="preserve"> </v>
      </c>
      <c r="I52" s="8" t="s">
        <v>13</v>
      </c>
      <c r="J52" s="16" t="str">
        <f>IF(J12="","",J12)</f>
        <v>29. 7. 2022</v>
      </c>
      <c r="L52" s="12"/>
    </row>
    <row r="53" spans="2:47" s="11" customFormat="1" ht="18" customHeight="1" x14ac:dyDescent="0.2">
      <c r="B53" s="12"/>
      <c r="L53" s="12"/>
    </row>
    <row r="54" spans="2:47" s="11" customFormat="1" ht="18" customHeight="1" x14ac:dyDescent="0.2">
      <c r="B54" s="12"/>
      <c r="C54" s="8" t="s">
        <v>14</v>
      </c>
      <c r="F54" s="15" t="str">
        <f>E15</f>
        <v xml:space="preserve"> </v>
      </c>
      <c r="I54" s="8" t="s">
        <v>18</v>
      </c>
      <c r="J54" s="39" t="str">
        <f>E21</f>
        <v xml:space="preserve"> </v>
      </c>
      <c r="L54" s="12"/>
    </row>
    <row r="55" spans="2:47" s="11" customFormat="1" ht="18" customHeight="1" x14ac:dyDescent="0.2">
      <c r="B55" s="12"/>
      <c r="C55" s="8" t="s">
        <v>17</v>
      </c>
      <c r="F55" s="15" t="str">
        <f>IF(E18="","",E18)</f>
        <v xml:space="preserve"> </v>
      </c>
      <c r="I55" s="8" t="s">
        <v>19</v>
      </c>
      <c r="J55" s="39" t="str">
        <f>E24</f>
        <v xml:space="preserve"> </v>
      </c>
      <c r="L55" s="12"/>
    </row>
    <row r="56" spans="2:47" s="11" customFormat="1" ht="18" customHeight="1" x14ac:dyDescent="0.2">
      <c r="B56" s="12"/>
      <c r="L56" s="12"/>
    </row>
    <row r="57" spans="2:47" s="11" customFormat="1" ht="18" customHeight="1" x14ac:dyDescent="0.2">
      <c r="B57" s="12"/>
      <c r="C57" s="40" t="s">
        <v>35</v>
      </c>
      <c r="D57" s="28"/>
      <c r="E57" s="28"/>
      <c r="F57" s="28"/>
      <c r="G57" s="28"/>
      <c r="H57" s="28"/>
      <c r="I57" s="28"/>
      <c r="J57" s="41" t="s">
        <v>36</v>
      </c>
      <c r="K57" s="28"/>
      <c r="L57" s="12"/>
    </row>
    <row r="58" spans="2:47" s="11" customFormat="1" ht="18" customHeight="1" x14ac:dyDescent="0.2">
      <c r="B58" s="12"/>
      <c r="L58" s="12"/>
    </row>
    <row r="59" spans="2:47" s="11" customFormat="1" ht="18" customHeight="1" x14ac:dyDescent="0.2">
      <c r="B59" s="12"/>
      <c r="C59" s="42" t="s">
        <v>37</v>
      </c>
      <c r="J59" s="23">
        <f>J84</f>
        <v>0</v>
      </c>
      <c r="L59" s="12"/>
      <c r="AU59" s="2" t="s">
        <v>38</v>
      </c>
    </row>
    <row r="60" spans="2:47" s="43" customFormat="1" ht="18" customHeight="1" x14ac:dyDescent="0.2">
      <c r="B60" s="44"/>
      <c r="D60" s="45" t="s">
        <v>39</v>
      </c>
      <c r="E60" s="46"/>
      <c r="F60" s="46"/>
      <c r="G60" s="46"/>
      <c r="H60" s="46"/>
      <c r="I60" s="46"/>
      <c r="J60" s="47">
        <f>J85</f>
        <v>0</v>
      </c>
      <c r="L60" s="44"/>
    </row>
    <row r="61" spans="2:47" s="48" customFormat="1" ht="18" customHeight="1" x14ac:dyDescent="0.2">
      <c r="B61" s="49"/>
      <c r="D61" s="50" t="s">
        <v>40</v>
      </c>
      <c r="E61" s="51"/>
      <c r="F61" s="51"/>
      <c r="G61" s="51"/>
      <c r="H61" s="51"/>
      <c r="I61" s="51"/>
      <c r="J61" s="52">
        <f>J86</f>
        <v>0</v>
      </c>
      <c r="L61" s="49"/>
    </row>
    <row r="62" spans="2:47" s="48" customFormat="1" ht="18" customHeight="1" x14ac:dyDescent="0.2">
      <c r="B62" s="49"/>
      <c r="D62" s="50" t="s">
        <v>41</v>
      </c>
      <c r="E62" s="51"/>
      <c r="F62" s="51"/>
      <c r="G62" s="51"/>
      <c r="H62" s="51"/>
      <c r="I62" s="51"/>
      <c r="J62" s="52">
        <f>J101</f>
        <v>0</v>
      </c>
      <c r="L62" s="49"/>
    </row>
    <row r="63" spans="2:47" s="48" customFormat="1" ht="18" customHeight="1" x14ac:dyDescent="0.2">
      <c r="B63" s="49"/>
      <c r="D63" s="50" t="s">
        <v>42</v>
      </c>
      <c r="E63" s="51"/>
      <c r="F63" s="51"/>
      <c r="G63" s="51"/>
      <c r="H63" s="51"/>
      <c r="I63" s="51"/>
      <c r="J63" s="52">
        <f>J104</f>
        <v>0</v>
      </c>
      <c r="L63" s="49"/>
    </row>
    <row r="64" spans="2:47" s="48" customFormat="1" ht="18" customHeight="1" x14ac:dyDescent="0.2">
      <c r="B64" s="49"/>
      <c r="D64" s="50" t="s">
        <v>43</v>
      </c>
      <c r="E64" s="51"/>
      <c r="F64" s="51"/>
      <c r="G64" s="51"/>
      <c r="H64" s="51"/>
      <c r="I64" s="51"/>
      <c r="J64" s="52">
        <f>J117</f>
        <v>0</v>
      </c>
      <c r="L64" s="49"/>
    </row>
    <row r="65" spans="2:12" s="11" customFormat="1" ht="18" customHeight="1" x14ac:dyDescent="0.2">
      <c r="B65" s="12"/>
      <c r="L65" s="12"/>
    </row>
    <row r="66" spans="2:12" s="11" customFormat="1" ht="18" customHeight="1" x14ac:dyDescent="0.2"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2"/>
    </row>
    <row r="70" spans="2:12" s="11" customFormat="1" ht="18" customHeight="1" x14ac:dyDescent="0.2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"/>
    </row>
    <row r="71" spans="2:12" s="11" customFormat="1" ht="18" customHeight="1" x14ac:dyDescent="0.2">
      <c r="B71" s="12"/>
      <c r="C71" s="6" t="s">
        <v>44</v>
      </c>
      <c r="L71" s="12"/>
    </row>
    <row r="72" spans="2:12" s="11" customFormat="1" ht="18" customHeight="1" x14ac:dyDescent="0.2">
      <c r="B72" s="12"/>
      <c r="L72" s="12"/>
    </row>
    <row r="73" spans="2:12" s="11" customFormat="1" ht="18" customHeight="1" x14ac:dyDescent="0.2">
      <c r="B73" s="12"/>
      <c r="C73" s="8" t="s">
        <v>5</v>
      </c>
      <c r="L73" s="12"/>
    </row>
    <row r="74" spans="2:12" s="11" customFormat="1" ht="18" customHeight="1" x14ac:dyDescent="0.2">
      <c r="B74" s="12"/>
      <c r="E74" s="9" t="str">
        <f>E7</f>
        <v>CHOTEBOR</v>
      </c>
      <c r="F74" s="10"/>
      <c r="G74" s="10"/>
      <c r="H74" s="10"/>
      <c r="L74" s="12"/>
    </row>
    <row r="75" spans="2:12" s="11" customFormat="1" ht="18" customHeight="1" x14ac:dyDescent="0.2">
      <c r="B75" s="12"/>
      <c r="C75" s="8" t="s">
        <v>6</v>
      </c>
      <c r="L75" s="12"/>
    </row>
    <row r="76" spans="2:12" s="11" customFormat="1" ht="18" customHeight="1" x14ac:dyDescent="0.2">
      <c r="B76" s="12"/>
      <c r="E76" s="13" t="str">
        <f>E9</f>
        <v>IO-01 - AREALOVA_KANALIZACE</v>
      </c>
      <c r="F76" s="14"/>
      <c r="G76" s="14"/>
      <c r="H76" s="14"/>
      <c r="L76" s="12"/>
    </row>
    <row r="77" spans="2:12" s="11" customFormat="1" ht="18" customHeight="1" x14ac:dyDescent="0.2">
      <c r="B77" s="12"/>
      <c r="L77" s="12"/>
    </row>
    <row r="78" spans="2:12" s="11" customFormat="1" ht="18" customHeight="1" x14ac:dyDescent="0.2">
      <c r="B78" s="12"/>
      <c r="C78" s="8" t="s">
        <v>11</v>
      </c>
      <c r="F78" s="15" t="str">
        <f>F12</f>
        <v xml:space="preserve"> </v>
      </c>
      <c r="I78" s="8" t="s">
        <v>13</v>
      </c>
      <c r="J78" s="16" t="str">
        <f>IF(J12="","",J12)</f>
        <v>29. 7. 2022</v>
      </c>
      <c r="L78" s="12"/>
    </row>
    <row r="79" spans="2:12" s="11" customFormat="1" ht="18" customHeight="1" x14ac:dyDescent="0.2">
      <c r="B79" s="12"/>
      <c r="L79" s="12"/>
    </row>
    <row r="80" spans="2:12" s="11" customFormat="1" ht="18" customHeight="1" x14ac:dyDescent="0.2">
      <c r="B80" s="12"/>
      <c r="C80" s="8" t="s">
        <v>14</v>
      </c>
      <c r="F80" s="15" t="str">
        <f>E15</f>
        <v xml:space="preserve"> </v>
      </c>
      <c r="I80" s="8" t="s">
        <v>18</v>
      </c>
      <c r="J80" s="39" t="str">
        <f>E21</f>
        <v xml:space="preserve"> </v>
      </c>
      <c r="L80" s="12"/>
    </row>
    <row r="81" spans="2:65" s="11" customFormat="1" ht="18" customHeight="1" x14ac:dyDescent="0.2">
      <c r="B81" s="12"/>
      <c r="C81" s="8" t="s">
        <v>17</v>
      </c>
      <c r="F81" s="15" t="str">
        <f>IF(E18="","",E18)</f>
        <v xml:space="preserve"> </v>
      </c>
      <c r="I81" s="8" t="s">
        <v>19</v>
      </c>
      <c r="J81" s="39" t="str">
        <f>E24</f>
        <v xml:space="preserve"> </v>
      </c>
      <c r="L81" s="12"/>
    </row>
    <row r="82" spans="2:65" s="11" customFormat="1" ht="18" customHeight="1" x14ac:dyDescent="0.2">
      <c r="B82" s="12"/>
      <c r="L82" s="12"/>
    </row>
    <row r="83" spans="2:65" s="53" customFormat="1" ht="18" customHeight="1" x14ac:dyDescent="0.2">
      <c r="B83" s="54"/>
      <c r="C83" s="55" t="s">
        <v>45</v>
      </c>
      <c r="D83" s="56" t="s">
        <v>46</v>
      </c>
      <c r="E83" s="56" t="s">
        <v>47</v>
      </c>
      <c r="F83" s="56" t="s">
        <v>48</v>
      </c>
      <c r="G83" s="56" t="s">
        <v>49</v>
      </c>
      <c r="H83" s="56" t="s">
        <v>50</v>
      </c>
      <c r="I83" s="56" t="s">
        <v>51</v>
      </c>
      <c r="J83" s="56" t="s">
        <v>36</v>
      </c>
      <c r="K83" s="57" t="s">
        <v>52</v>
      </c>
      <c r="L83" s="54"/>
      <c r="M83" s="58" t="s">
        <v>9</v>
      </c>
      <c r="N83" s="59" t="s">
        <v>25</v>
      </c>
      <c r="O83" s="59" t="s">
        <v>53</v>
      </c>
      <c r="P83" s="59" t="s">
        <v>54</v>
      </c>
      <c r="Q83" s="59" t="s">
        <v>55</v>
      </c>
      <c r="R83" s="59" t="s">
        <v>56</v>
      </c>
      <c r="S83" s="59" t="s">
        <v>57</v>
      </c>
      <c r="T83" s="60" t="s">
        <v>58</v>
      </c>
    </row>
    <row r="84" spans="2:65" s="11" customFormat="1" ht="18" customHeight="1" x14ac:dyDescent="0.25">
      <c r="B84" s="12"/>
      <c r="C84" s="61" t="s">
        <v>59</v>
      </c>
      <c r="J84" s="62">
        <f>BK84</f>
        <v>0</v>
      </c>
      <c r="L84" s="12"/>
      <c r="M84" s="63"/>
      <c r="N84" s="21"/>
      <c r="O84" s="21"/>
      <c r="P84" s="64">
        <f>P85</f>
        <v>161.68992800000001</v>
      </c>
      <c r="Q84" s="21"/>
      <c r="R84" s="64">
        <f>R85</f>
        <v>37.736286199999995</v>
      </c>
      <c r="S84" s="21"/>
      <c r="T84" s="65">
        <f>T85</f>
        <v>0</v>
      </c>
      <c r="AT84" s="2" t="s">
        <v>60</v>
      </c>
      <c r="AU84" s="2" t="s">
        <v>38</v>
      </c>
      <c r="BK84" s="66">
        <f>BK85</f>
        <v>0</v>
      </c>
    </row>
    <row r="85" spans="2:65" s="67" customFormat="1" ht="18" customHeight="1" x14ac:dyDescent="0.2">
      <c r="B85" s="68"/>
      <c r="D85" s="69" t="s">
        <v>60</v>
      </c>
      <c r="E85" s="70" t="s">
        <v>61</v>
      </c>
      <c r="F85" s="70" t="s">
        <v>62</v>
      </c>
      <c r="J85" s="71">
        <f>BK85</f>
        <v>0</v>
      </c>
      <c r="L85" s="68"/>
      <c r="M85" s="72"/>
      <c r="P85" s="73">
        <f>P86+P101+P104+P117</f>
        <v>161.68992800000001</v>
      </c>
      <c r="R85" s="73">
        <f>R86+R101+R104+R117</f>
        <v>37.736286199999995</v>
      </c>
      <c r="T85" s="74">
        <f>T86+T101+T104+T117</f>
        <v>0</v>
      </c>
      <c r="AR85" s="69" t="s">
        <v>63</v>
      </c>
      <c r="AT85" s="75" t="s">
        <v>60</v>
      </c>
      <c r="AU85" s="75" t="s">
        <v>64</v>
      </c>
      <c r="AY85" s="69" t="s">
        <v>65</v>
      </c>
      <c r="BK85" s="76">
        <f>BK86+BK101+BK104+BK117</f>
        <v>0</v>
      </c>
    </row>
    <row r="86" spans="2:65" s="67" customFormat="1" ht="18" customHeight="1" x14ac:dyDescent="0.2">
      <c r="B86" s="68"/>
      <c r="D86" s="69" t="s">
        <v>60</v>
      </c>
      <c r="E86" s="77" t="s">
        <v>63</v>
      </c>
      <c r="F86" s="77" t="s">
        <v>66</v>
      </c>
      <c r="J86" s="78">
        <f>BK86</f>
        <v>0</v>
      </c>
      <c r="L86" s="68"/>
      <c r="M86" s="72"/>
      <c r="P86" s="73">
        <f>SUM(P87:P100)</f>
        <v>124.89839999999998</v>
      </c>
      <c r="R86" s="73">
        <f>SUM(R87:R100)</f>
        <v>36.299999999999997</v>
      </c>
      <c r="T86" s="74">
        <f>SUM(T87:T100)</f>
        <v>0</v>
      </c>
      <c r="AR86" s="69" t="s">
        <v>63</v>
      </c>
      <c r="AT86" s="75" t="s">
        <v>60</v>
      </c>
      <c r="AU86" s="75" t="s">
        <v>63</v>
      </c>
      <c r="AY86" s="69" t="s">
        <v>65</v>
      </c>
      <c r="BK86" s="76">
        <f>SUM(BK87:BK100)</f>
        <v>0</v>
      </c>
    </row>
    <row r="87" spans="2:65" s="11" customFormat="1" ht="27" customHeight="1" x14ac:dyDescent="0.2">
      <c r="B87" s="12"/>
      <c r="C87" s="79" t="s">
        <v>63</v>
      </c>
      <c r="D87" s="79" t="s">
        <v>67</v>
      </c>
      <c r="E87" s="80" t="s">
        <v>68</v>
      </c>
      <c r="F87" s="81" t="s">
        <v>69</v>
      </c>
      <c r="G87" s="82" t="s">
        <v>70</v>
      </c>
      <c r="H87" s="83">
        <v>75</v>
      </c>
      <c r="I87" s="84"/>
      <c r="J87" s="84">
        <f>ROUND(I87*H87,2)</f>
        <v>0</v>
      </c>
      <c r="K87" s="81" t="s">
        <v>71</v>
      </c>
      <c r="L87" s="12"/>
      <c r="M87" s="85" t="s">
        <v>9</v>
      </c>
      <c r="N87" s="86" t="s">
        <v>26</v>
      </c>
      <c r="O87" s="87">
        <v>1.1850000000000001</v>
      </c>
      <c r="P87" s="87">
        <f>O87*H87</f>
        <v>88.875</v>
      </c>
      <c r="Q87" s="87">
        <v>0</v>
      </c>
      <c r="R87" s="87">
        <f>Q87*H87</f>
        <v>0</v>
      </c>
      <c r="S87" s="87">
        <v>0</v>
      </c>
      <c r="T87" s="88">
        <f>S87*H87</f>
        <v>0</v>
      </c>
      <c r="AR87" s="89" t="s">
        <v>72</v>
      </c>
      <c r="AT87" s="89" t="s">
        <v>67</v>
      </c>
      <c r="AU87" s="89" t="s">
        <v>1</v>
      </c>
      <c r="AY87" s="2" t="s">
        <v>65</v>
      </c>
      <c r="BE87" s="90">
        <f>IF(N87="základní",J87,0)</f>
        <v>0</v>
      </c>
      <c r="BF87" s="90">
        <f>IF(N87="snížená",J87,0)</f>
        <v>0</v>
      </c>
      <c r="BG87" s="90">
        <f>IF(N87="zákl. přenesená",J87,0)</f>
        <v>0</v>
      </c>
      <c r="BH87" s="90">
        <f>IF(N87="sníž. přenesená",J87,0)</f>
        <v>0</v>
      </c>
      <c r="BI87" s="90">
        <f>IF(N87="nulová",J87,0)</f>
        <v>0</v>
      </c>
      <c r="BJ87" s="2" t="s">
        <v>63</v>
      </c>
      <c r="BK87" s="90">
        <f>ROUND(I87*H87,2)</f>
        <v>0</v>
      </c>
      <c r="BL87" s="2" t="s">
        <v>72</v>
      </c>
      <c r="BM87" s="89" t="s">
        <v>73</v>
      </c>
    </row>
    <row r="88" spans="2:65" s="11" customFormat="1" ht="18" customHeight="1" x14ac:dyDescent="0.2">
      <c r="B88" s="12"/>
      <c r="D88" s="91" t="s">
        <v>74</v>
      </c>
      <c r="F88" s="92" t="s">
        <v>75</v>
      </c>
      <c r="L88" s="12"/>
      <c r="M88" s="93"/>
      <c r="T88" s="94"/>
      <c r="AT88" s="2" t="s">
        <v>74</v>
      </c>
      <c r="AU88" s="2" t="s">
        <v>1</v>
      </c>
    </row>
    <row r="89" spans="2:65" s="11" customFormat="1" ht="25.15" customHeight="1" x14ac:dyDescent="0.2">
      <c r="B89" s="12"/>
      <c r="C89" s="79" t="s">
        <v>1</v>
      </c>
      <c r="D89" s="79" t="s">
        <v>67</v>
      </c>
      <c r="E89" s="80" t="s">
        <v>76</v>
      </c>
      <c r="F89" s="81" t="s">
        <v>77</v>
      </c>
      <c r="G89" s="82" t="s">
        <v>70</v>
      </c>
      <c r="H89" s="83">
        <v>44.4</v>
      </c>
      <c r="I89" s="84"/>
      <c r="J89" s="84">
        <f>ROUND(I89*H89,2)</f>
        <v>0</v>
      </c>
      <c r="K89" s="81" t="s">
        <v>71</v>
      </c>
      <c r="L89" s="12"/>
      <c r="M89" s="85" t="s">
        <v>9</v>
      </c>
      <c r="N89" s="86" t="s">
        <v>26</v>
      </c>
      <c r="O89" s="87">
        <v>8.6999999999999994E-2</v>
      </c>
      <c r="P89" s="87">
        <f>O89*H89</f>
        <v>3.8627999999999996</v>
      </c>
      <c r="Q89" s="87">
        <v>0</v>
      </c>
      <c r="R89" s="87">
        <f>Q89*H89</f>
        <v>0</v>
      </c>
      <c r="S89" s="87">
        <v>0</v>
      </c>
      <c r="T89" s="88">
        <f>S89*H89</f>
        <v>0</v>
      </c>
      <c r="AR89" s="89" t="s">
        <v>72</v>
      </c>
      <c r="AT89" s="89" t="s">
        <v>67</v>
      </c>
      <c r="AU89" s="89" t="s">
        <v>1</v>
      </c>
      <c r="AY89" s="2" t="s">
        <v>65</v>
      </c>
      <c r="BE89" s="90">
        <f>IF(N89="základní",J89,0)</f>
        <v>0</v>
      </c>
      <c r="BF89" s="90">
        <f>IF(N89="snížená",J89,0)</f>
        <v>0</v>
      </c>
      <c r="BG89" s="90">
        <f>IF(N89="zákl. přenesená",J89,0)</f>
        <v>0</v>
      </c>
      <c r="BH89" s="90">
        <f>IF(N89="sníž. přenesená",J89,0)</f>
        <v>0</v>
      </c>
      <c r="BI89" s="90">
        <f>IF(N89="nulová",J89,0)</f>
        <v>0</v>
      </c>
      <c r="BJ89" s="2" t="s">
        <v>63</v>
      </c>
      <c r="BK89" s="90">
        <f>ROUND(I89*H89,2)</f>
        <v>0</v>
      </c>
      <c r="BL89" s="2" t="s">
        <v>72</v>
      </c>
      <c r="BM89" s="89" t="s">
        <v>78</v>
      </c>
    </row>
    <row r="90" spans="2:65" s="11" customFormat="1" ht="18" customHeight="1" x14ac:dyDescent="0.2">
      <c r="B90" s="12"/>
      <c r="D90" s="91" t="s">
        <v>74</v>
      </c>
      <c r="F90" s="92" t="s">
        <v>79</v>
      </c>
      <c r="L90" s="12"/>
      <c r="M90" s="93"/>
      <c r="T90" s="94"/>
      <c r="AT90" s="2" t="s">
        <v>74</v>
      </c>
      <c r="AU90" s="2" t="s">
        <v>1</v>
      </c>
    </row>
    <row r="91" spans="2:65" s="11" customFormat="1" ht="39" customHeight="1" x14ac:dyDescent="0.2">
      <c r="B91" s="12"/>
      <c r="C91" s="79" t="s">
        <v>80</v>
      </c>
      <c r="D91" s="79" t="s">
        <v>67</v>
      </c>
      <c r="E91" s="80" t="s">
        <v>81</v>
      </c>
      <c r="F91" s="81" t="s">
        <v>82</v>
      </c>
      <c r="G91" s="82" t="s">
        <v>70</v>
      </c>
      <c r="H91" s="83">
        <v>222</v>
      </c>
      <c r="I91" s="84"/>
      <c r="J91" s="84">
        <f>ROUND(I91*H91,2)</f>
        <v>0</v>
      </c>
      <c r="K91" s="81" t="s">
        <v>71</v>
      </c>
      <c r="L91" s="12"/>
      <c r="M91" s="85" t="s">
        <v>9</v>
      </c>
      <c r="N91" s="86" t="s">
        <v>26</v>
      </c>
      <c r="O91" s="87">
        <v>5.0000000000000001E-3</v>
      </c>
      <c r="P91" s="87">
        <f>O91*H91</f>
        <v>1.1100000000000001</v>
      </c>
      <c r="Q91" s="87">
        <v>0</v>
      </c>
      <c r="R91" s="87">
        <f>Q91*H91</f>
        <v>0</v>
      </c>
      <c r="S91" s="87">
        <v>0</v>
      </c>
      <c r="T91" s="88">
        <f>S91*H91</f>
        <v>0</v>
      </c>
      <c r="AR91" s="89" t="s">
        <v>72</v>
      </c>
      <c r="AT91" s="89" t="s">
        <v>67</v>
      </c>
      <c r="AU91" s="89" t="s">
        <v>1</v>
      </c>
      <c r="AY91" s="2" t="s">
        <v>65</v>
      </c>
      <c r="BE91" s="90">
        <f>IF(N91="základní",J91,0)</f>
        <v>0</v>
      </c>
      <c r="BF91" s="90">
        <f>IF(N91="snížená",J91,0)</f>
        <v>0</v>
      </c>
      <c r="BG91" s="90">
        <f>IF(N91="zákl. přenesená",J91,0)</f>
        <v>0</v>
      </c>
      <c r="BH91" s="90">
        <f>IF(N91="sníž. přenesená",J91,0)</f>
        <v>0</v>
      </c>
      <c r="BI91" s="90">
        <f>IF(N91="nulová",J91,0)</f>
        <v>0</v>
      </c>
      <c r="BJ91" s="2" t="s">
        <v>63</v>
      </c>
      <c r="BK91" s="90">
        <f>ROUND(I91*H91,2)</f>
        <v>0</v>
      </c>
      <c r="BL91" s="2" t="s">
        <v>72</v>
      </c>
      <c r="BM91" s="89" t="s">
        <v>83</v>
      </c>
    </row>
    <row r="92" spans="2:65" s="11" customFormat="1" ht="18" customHeight="1" x14ac:dyDescent="0.2">
      <c r="B92" s="12"/>
      <c r="D92" s="91" t="s">
        <v>74</v>
      </c>
      <c r="F92" s="92" t="s">
        <v>84</v>
      </c>
      <c r="L92" s="12"/>
      <c r="M92" s="93"/>
      <c r="T92" s="94"/>
      <c r="AT92" s="2" t="s">
        <v>74</v>
      </c>
      <c r="AU92" s="2" t="s">
        <v>1</v>
      </c>
    </row>
    <row r="93" spans="2:65" s="11" customFormat="1" ht="28.15" customHeight="1" x14ac:dyDescent="0.2">
      <c r="B93" s="12"/>
      <c r="C93" s="79" t="s">
        <v>72</v>
      </c>
      <c r="D93" s="79" t="s">
        <v>67</v>
      </c>
      <c r="E93" s="80" t="s">
        <v>85</v>
      </c>
      <c r="F93" s="81" t="s">
        <v>86</v>
      </c>
      <c r="G93" s="82" t="s">
        <v>70</v>
      </c>
      <c r="H93" s="83">
        <v>44.4</v>
      </c>
      <c r="I93" s="84"/>
      <c r="J93" s="84">
        <f>ROUND(I93*H93,2)</f>
        <v>0</v>
      </c>
      <c r="K93" s="81" t="s">
        <v>71</v>
      </c>
      <c r="L93" s="12"/>
      <c r="M93" s="85" t="s">
        <v>9</v>
      </c>
      <c r="N93" s="86" t="s">
        <v>26</v>
      </c>
      <c r="O93" s="87">
        <v>0.19700000000000001</v>
      </c>
      <c r="P93" s="87">
        <f>O93*H93</f>
        <v>8.7468000000000004</v>
      </c>
      <c r="Q93" s="87">
        <v>0</v>
      </c>
      <c r="R93" s="87">
        <f>Q93*H93</f>
        <v>0</v>
      </c>
      <c r="S93" s="87">
        <v>0</v>
      </c>
      <c r="T93" s="88">
        <f>S93*H93</f>
        <v>0</v>
      </c>
      <c r="AR93" s="89" t="s">
        <v>72</v>
      </c>
      <c r="AT93" s="89" t="s">
        <v>67</v>
      </c>
      <c r="AU93" s="89" t="s">
        <v>1</v>
      </c>
      <c r="AY93" s="2" t="s">
        <v>65</v>
      </c>
      <c r="BE93" s="90">
        <f>IF(N93="základní",J93,0)</f>
        <v>0</v>
      </c>
      <c r="BF93" s="90">
        <f>IF(N93="snížená",J93,0)</f>
        <v>0</v>
      </c>
      <c r="BG93" s="90">
        <f>IF(N93="zákl. přenesená",J93,0)</f>
        <v>0</v>
      </c>
      <c r="BH93" s="90">
        <f>IF(N93="sníž. přenesená",J93,0)</f>
        <v>0</v>
      </c>
      <c r="BI93" s="90">
        <f>IF(N93="nulová",J93,0)</f>
        <v>0</v>
      </c>
      <c r="BJ93" s="2" t="s">
        <v>63</v>
      </c>
      <c r="BK93" s="90">
        <f>ROUND(I93*H93,2)</f>
        <v>0</v>
      </c>
      <c r="BL93" s="2" t="s">
        <v>72</v>
      </c>
      <c r="BM93" s="89" t="s">
        <v>87</v>
      </c>
    </row>
    <row r="94" spans="2:65" s="11" customFormat="1" ht="18" customHeight="1" x14ac:dyDescent="0.2">
      <c r="B94" s="12"/>
      <c r="D94" s="91" t="s">
        <v>74</v>
      </c>
      <c r="F94" s="92" t="s">
        <v>88</v>
      </c>
      <c r="L94" s="12"/>
      <c r="M94" s="93"/>
      <c r="T94" s="94"/>
      <c r="AT94" s="2" t="s">
        <v>74</v>
      </c>
      <c r="AU94" s="2" t="s">
        <v>1</v>
      </c>
    </row>
    <row r="95" spans="2:65" s="11" customFormat="1" ht="24.6" customHeight="1" x14ac:dyDescent="0.2">
      <c r="B95" s="12"/>
      <c r="C95" s="79" t="s">
        <v>89</v>
      </c>
      <c r="D95" s="79" t="s">
        <v>67</v>
      </c>
      <c r="E95" s="80" t="s">
        <v>90</v>
      </c>
      <c r="F95" s="81" t="s">
        <v>91</v>
      </c>
      <c r="G95" s="82" t="s">
        <v>70</v>
      </c>
      <c r="H95" s="83">
        <v>30.6</v>
      </c>
      <c r="I95" s="84"/>
      <c r="J95" s="84">
        <f>ROUND(I95*H95,2)</f>
        <v>0</v>
      </c>
      <c r="K95" s="81" t="s">
        <v>71</v>
      </c>
      <c r="L95" s="12"/>
      <c r="M95" s="85" t="s">
        <v>9</v>
      </c>
      <c r="N95" s="86" t="s">
        <v>26</v>
      </c>
      <c r="O95" s="87">
        <v>0.32800000000000001</v>
      </c>
      <c r="P95" s="87">
        <f>O95*H95</f>
        <v>10.036800000000001</v>
      </c>
      <c r="Q95" s="87">
        <v>0</v>
      </c>
      <c r="R95" s="87">
        <f>Q95*H95</f>
        <v>0</v>
      </c>
      <c r="S95" s="87">
        <v>0</v>
      </c>
      <c r="T95" s="88">
        <f>S95*H95</f>
        <v>0</v>
      </c>
      <c r="AR95" s="89" t="s">
        <v>72</v>
      </c>
      <c r="AT95" s="89" t="s">
        <v>67</v>
      </c>
      <c r="AU95" s="89" t="s">
        <v>1</v>
      </c>
      <c r="AY95" s="2" t="s">
        <v>65</v>
      </c>
      <c r="BE95" s="90">
        <f>IF(N95="základní",J95,0)</f>
        <v>0</v>
      </c>
      <c r="BF95" s="90">
        <f>IF(N95="snížená",J95,0)</f>
        <v>0</v>
      </c>
      <c r="BG95" s="90">
        <f>IF(N95="zákl. přenesená",J95,0)</f>
        <v>0</v>
      </c>
      <c r="BH95" s="90">
        <f>IF(N95="sníž. přenesená",J95,0)</f>
        <v>0</v>
      </c>
      <c r="BI95" s="90">
        <f>IF(N95="nulová",J95,0)</f>
        <v>0</v>
      </c>
      <c r="BJ95" s="2" t="s">
        <v>63</v>
      </c>
      <c r="BK95" s="90">
        <f>ROUND(I95*H95,2)</f>
        <v>0</v>
      </c>
      <c r="BL95" s="2" t="s">
        <v>72</v>
      </c>
      <c r="BM95" s="89" t="s">
        <v>92</v>
      </c>
    </row>
    <row r="96" spans="2:65" s="11" customFormat="1" ht="18" customHeight="1" x14ac:dyDescent="0.2">
      <c r="B96" s="12"/>
      <c r="D96" s="91" t="s">
        <v>74</v>
      </c>
      <c r="F96" s="92" t="s">
        <v>93</v>
      </c>
      <c r="L96" s="12"/>
      <c r="M96" s="93"/>
      <c r="T96" s="94"/>
      <c r="AT96" s="2" t="s">
        <v>74</v>
      </c>
      <c r="AU96" s="2" t="s">
        <v>1</v>
      </c>
    </row>
    <row r="97" spans="2:65" s="11" customFormat="1" ht="34.9" customHeight="1" x14ac:dyDescent="0.2">
      <c r="B97" s="12"/>
      <c r="C97" s="79" t="s">
        <v>94</v>
      </c>
      <c r="D97" s="79" t="s">
        <v>67</v>
      </c>
      <c r="E97" s="80" t="s">
        <v>95</v>
      </c>
      <c r="F97" s="81" t="s">
        <v>96</v>
      </c>
      <c r="G97" s="82" t="s">
        <v>70</v>
      </c>
      <c r="H97" s="83">
        <v>28.2</v>
      </c>
      <c r="I97" s="84"/>
      <c r="J97" s="84">
        <f>ROUND(I97*H97,2)</f>
        <v>0</v>
      </c>
      <c r="K97" s="81" t="s">
        <v>71</v>
      </c>
      <c r="L97" s="12"/>
      <c r="M97" s="85" t="s">
        <v>9</v>
      </c>
      <c r="N97" s="86" t="s">
        <v>26</v>
      </c>
      <c r="O97" s="87">
        <v>0.435</v>
      </c>
      <c r="P97" s="87">
        <f>O97*H97</f>
        <v>12.266999999999999</v>
      </c>
      <c r="Q97" s="87">
        <v>0</v>
      </c>
      <c r="R97" s="87">
        <f>Q97*H97</f>
        <v>0</v>
      </c>
      <c r="S97" s="87">
        <v>0</v>
      </c>
      <c r="T97" s="88">
        <f>S97*H97</f>
        <v>0</v>
      </c>
      <c r="AR97" s="89" t="s">
        <v>72</v>
      </c>
      <c r="AT97" s="89" t="s">
        <v>67</v>
      </c>
      <c r="AU97" s="89" t="s">
        <v>1</v>
      </c>
      <c r="AY97" s="2" t="s">
        <v>65</v>
      </c>
      <c r="BE97" s="90">
        <f>IF(N97="základní",J97,0)</f>
        <v>0</v>
      </c>
      <c r="BF97" s="90">
        <f>IF(N97="snížená",J97,0)</f>
        <v>0</v>
      </c>
      <c r="BG97" s="90">
        <f>IF(N97="zákl. přenesená",J97,0)</f>
        <v>0</v>
      </c>
      <c r="BH97" s="90">
        <f>IF(N97="sníž. přenesená",J97,0)</f>
        <v>0</v>
      </c>
      <c r="BI97" s="90">
        <f>IF(N97="nulová",J97,0)</f>
        <v>0</v>
      </c>
      <c r="BJ97" s="2" t="s">
        <v>63</v>
      </c>
      <c r="BK97" s="90">
        <f>ROUND(I97*H97,2)</f>
        <v>0</v>
      </c>
      <c r="BL97" s="2" t="s">
        <v>72</v>
      </c>
      <c r="BM97" s="89" t="s">
        <v>97</v>
      </c>
    </row>
    <row r="98" spans="2:65" s="11" customFormat="1" ht="18" customHeight="1" x14ac:dyDescent="0.2">
      <c r="B98" s="12"/>
      <c r="D98" s="91" t="s">
        <v>74</v>
      </c>
      <c r="F98" s="92" t="s">
        <v>98</v>
      </c>
      <c r="L98" s="12"/>
      <c r="M98" s="93"/>
      <c r="T98" s="94"/>
      <c r="AT98" s="2" t="s">
        <v>74</v>
      </c>
      <c r="AU98" s="2" t="s">
        <v>1</v>
      </c>
    </row>
    <row r="99" spans="2:65" s="11" customFormat="1" ht="18" customHeight="1" x14ac:dyDescent="0.2">
      <c r="B99" s="12"/>
      <c r="C99" s="95" t="s">
        <v>99</v>
      </c>
      <c r="D99" s="95" t="s">
        <v>100</v>
      </c>
      <c r="E99" s="96" t="s">
        <v>101</v>
      </c>
      <c r="F99" s="97" t="s">
        <v>102</v>
      </c>
      <c r="G99" s="98" t="s">
        <v>103</v>
      </c>
      <c r="H99" s="99">
        <v>28.2</v>
      </c>
      <c r="I99" s="100"/>
      <c r="J99" s="100">
        <f>ROUND(I99*H99,2)</f>
        <v>0</v>
      </c>
      <c r="K99" s="97" t="s">
        <v>71</v>
      </c>
      <c r="L99" s="101"/>
      <c r="M99" s="102" t="s">
        <v>9</v>
      </c>
      <c r="N99" s="103" t="s">
        <v>26</v>
      </c>
      <c r="O99" s="87">
        <v>0</v>
      </c>
      <c r="P99" s="87">
        <f>O99*H99</f>
        <v>0</v>
      </c>
      <c r="Q99" s="87">
        <v>1</v>
      </c>
      <c r="R99" s="87">
        <f>Q99*H99</f>
        <v>28.2</v>
      </c>
      <c r="S99" s="87">
        <v>0</v>
      </c>
      <c r="T99" s="88">
        <f>S99*H99</f>
        <v>0</v>
      </c>
      <c r="AR99" s="89" t="s">
        <v>104</v>
      </c>
      <c r="AT99" s="89" t="s">
        <v>100</v>
      </c>
      <c r="AU99" s="89" t="s">
        <v>1</v>
      </c>
      <c r="AY99" s="2" t="s">
        <v>65</v>
      </c>
      <c r="BE99" s="90">
        <f>IF(N99="základní",J99,0)</f>
        <v>0</v>
      </c>
      <c r="BF99" s="90">
        <f>IF(N99="snížená",J99,0)</f>
        <v>0</v>
      </c>
      <c r="BG99" s="90">
        <f>IF(N99="zákl. přenesená",J99,0)</f>
        <v>0</v>
      </c>
      <c r="BH99" s="90">
        <f>IF(N99="sníž. přenesená",J99,0)</f>
        <v>0</v>
      </c>
      <c r="BI99" s="90">
        <f>IF(N99="nulová",J99,0)</f>
        <v>0</v>
      </c>
      <c r="BJ99" s="2" t="s">
        <v>63</v>
      </c>
      <c r="BK99" s="90">
        <f>ROUND(I99*H99,2)</f>
        <v>0</v>
      </c>
      <c r="BL99" s="2" t="s">
        <v>72</v>
      </c>
      <c r="BM99" s="89" t="s">
        <v>105</v>
      </c>
    </row>
    <row r="100" spans="2:65" s="11" customFormat="1" ht="18" customHeight="1" x14ac:dyDescent="0.2">
      <c r="B100" s="12"/>
      <c r="C100" s="95" t="s">
        <v>104</v>
      </c>
      <c r="D100" s="95" t="s">
        <v>100</v>
      </c>
      <c r="E100" s="96" t="s">
        <v>106</v>
      </c>
      <c r="F100" s="97" t="s">
        <v>107</v>
      </c>
      <c r="G100" s="98" t="s">
        <v>103</v>
      </c>
      <c r="H100" s="99">
        <v>8.1</v>
      </c>
      <c r="I100" s="100"/>
      <c r="J100" s="100">
        <f>ROUND(I100*H100,2)</f>
        <v>0</v>
      </c>
      <c r="K100" s="97" t="s">
        <v>108</v>
      </c>
      <c r="L100" s="101"/>
      <c r="M100" s="102" t="s">
        <v>9</v>
      </c>
      <c r="N100" s="103" t="s">
        <v>26</v>
      </c>
      <c r="O100" s="87">
        <v>0</v>
      </c>
      <c r="P100" s="87">
        <f>O100*H100</f>
        <v>0</v>
      </c>
      <c r="Q100" s="87">
        <v>1</v>
      </c>
      <c r="R100" s="87">
        <f>Q100*H100</f>
        <v>8.1</v>
      </c>
      <c r="S100" s="87">
        <v>0</v>
      </c>
      <c r="T100" s="88">
        <f>S100*H100</f>
        <v>0</v>
      </c>
      <c r="AR100" s="89" t="s">
        <v>104</v>
      </c>
      <c r="AT100" s="89" t="s">
        <v>100</v>
      </c>
      <c r="AU100" s="89" t="s">
        <v>1</v>
      </c>
      <c r="AY100" s="2" t="s">
        <v>65</v>
      </c>
      <c r="BE100" s="90">
        <f>IF(N100="základní",J100,0)</f>
        <v>0</v>
      </c>
      <c r="BF100" s="90">
        <f>IF(N100="snížená",J100,0)</f>
        <v>0</v>
      </c>
      <c r="BG100" s="90">
        <f>IF(N100="zákl. přenesená",J100,0)</f>
        <v>0</v>
      </c>
      <c r="BH100" s="90">
        <f>IF(N100="sníž. přenesená",J100,0)</f>
        <v>0</v>
      </c>
      <c r="BI100" s="90">
        <f>IF(N100="nulová",J100,0)</f>
        <v>0</v>
      </c>
      <c r="BJ100" s="2" t="s">
        <v>63</v>
      </c>
      <c r="BK100" s="90">
        <f>ROUND(I100*H100,2)</f>
        <v>0</v>
      </c>
      <c r="BL100" s="2" t="s">
        <v>72</v>
      </c>
      <c r="BM100" s="89" t="s">
        <v>109</v>
      </c>
    </row>
    <row r="101" spans="2:65" s="67" customFormat="1" ht="18" customHeight="1" x14ac:dyDescent="0.2">
      <c r="B101" s="68"/>
      <c r="D101" s="69" t="s">
        <v>60</v>
      </c>
      <c r="E101" s="77" t="s">
        <v>72</v>
      </c>
      <c r="F101" s="77" t="s">
        <v>110</v>
      </c>
      <c r="J101" s="78">
        <f>BK101</f>
        <v>0</v>
      </c>
      <c r="L101" s="68"/>
      <c r="M101" s="72"/>
      <c r="P101" s="73">
        <f>SUM(P102:P103)</f>
        <v>13.7295</v>
      </c>
      <c r="R101" s="73">
        <f>SUM(R102:R103)</f>
        <v>0</v>
      </c>
      <c r="T101" s="74">
        <f>SUM(T102:T103)</f>
        <v>0</v>
      </c>
      <c r="AR101" s="69" t="s">
        <v>63</v>
      </c>
      <c r="AT101" s="75" t="s">
        <v>60</v>
      </c>
      <c r="AU101" s="75" t="s">
        <v>63</v>
      </c>
      <c r="AY101" s="69" t="s">
        <v>65</v>
      </c>
      <c r="BK101" s="76">
        <f>SUM(BK102:BK103)</f>
        <v>0</v>
      </c>
    </row>
    <row r="102" spans="2:65" s="11" customFormat="1" ht="18" customHeight="1" x14ac:dyDescent="0.2">
      <c r="B102" s="12"/>
      <c r="C102" s="79" t="s">
        <v>111</v>
      </c>
      <c r="D102" s="79" t="s">
        <v>67</v>
      </c>
      <c r="E102" s="80" t="s">
        <v>112</v>
      </c>
      <c r="F102" s="81" t="s">
        <v>113</v>
      </c>
      <c r="G102" s="82" t="s">
        <v>70</v>
      </c>
      <c r="H102" s="83">
        <v>8.1</v>
      </c>
      <c r="I102" s="84"/>
      <c r="J102" s="84">
        <f>ROUND(I102*H102,2)</f>
        <v>0</v>
      </c>
      <c r="K102" s="81" t="s">
        <v>71</v>
      </c>
      <c r="L102" s="12"/>
      <c r="M102" s="85" t="s">
        <v>9</v>
      </c>
      <c r="N102" s="86" t="s">
        <v>26</v>
      </c>
      <c r="O102" s="87">
        <v>1.6950000000000001</v>
      </c>
      <c r="P102" s="87">
        <f>O102*H102</f>
        <v>13.7295</v>
      </c>
      <c r="Q102" s="87">
        <v>0</v>
      </c>
      <c r="R102" s="87">
        <f>Q102*H102</f>
        <v>0</v>
      </c>
      <c r="S102" s="87">
        <v>0</v>
      </c>
      <c r="T102" s="88">
        <f>S102*H102</f>
        <v>0</v>
      </c>
      <c r="AR102" s="89" t="s">
        <v>72</v>
      </c>
      <c r="AT102" s="89" t="s">
        <v>67</v>
      </c>
      <c r="AU102" s="89" t="s">
        <v>1</v>
      </c>
      <c r="AY102" s="2" t="s">
        <v>65</v>
      </c>
      <c r="BE102" s="90">
        <f>IF(N102="základní",J102,0)</f>
        <v>0</v>
      </c>
      <c r="BF102" s="90">
        <f>IF(N102="snížená",J102,0)</f>
        <v>0</v>
      </c>
      <c r="BG102" s="90">
        <f>IF(N102="zákl. přenesená",J102,0)</f>
        <v>0</v>
      </c>
      <c r="BH102" s="90">
        <f>IF(N102="sníž. přenesená",J102,0)</f>
        <v>0</v>
      </c>
      <c r="BI102" s="90">
        <f>IF(N102="nulová",J102,0)</f>
        <v>0</v>
      </c>
      <c r="BJ102" s="2" t="s">
        <v>63</v>
      </c>
      <c r="BK102" s="90">
        <f>ROUND(I102*H102,2)</f>
        <v>0</v>
      </c>
      <c r="BL102" s="2" t="s">
        <v>72</v>
      </c>
      <c r="BM102" s="89" t="s">
        <v>114</v>
      </c>
    </row>
    <row r="103" spans="2:65" s="11" customFormat="1" ht="18" customHeight="1" x14ac:dyDescent="0.2">
      <c r="B103" s="12"/>
      <c r="D103" s="91" t="s">
        <v>74</v>
      </c>
      <c r="F103" s="92" t="s">
        <v>115</v>
      </c>
      <c r="L103" s="12"/>
      <c r="M103" s="93"/>
      <c r="T103" s="94"/>
      <c r="AT103" s="2" t="s">
        <v>74</v>
      </c>
      <c r="AU103" s="2" t="s">
        <v>1</v>
      </c>
    </row>
    <row r="104" spans="2:65" s="67" customFormat="1" ht="18" customHeight="1" x14ac:dyDescent="0.2">
      <c r="B104" s="68"/>
      <c r="D104" s="69" t="s">
        <v>60</v>
      </c>
      <c r="E104" s="77" t="s">
        <v>104</v>
      </c>
      <c r="F104" s="77" t="s">
        <v>116</v>
      </c>
      <c r="J104" s="78">
        <f>BK104</f>
        <v>0</v>
      </c>
      <c r="L104" s="68"/>
      <c r="M104" s="72"/>
      <c r="P104" s="73">
        <f>SUM(P105:P116)</f>
        <v>19.080000000000002</v>
      </c>
      <c r="R104" s="73">
        <f>SUM(R105:R116)</f>
        <v>1.4362861999999998</v>
      </c>
      <c r="T104" s="74">
        <f>SUM(T105:T116)</f>
        <v>0</v>
      </c>
      <c r="AR104" s="69" t="s">
        <v>63</v>
      </c>
      <c r="AT104" s="75" t="s">
        <v>60</v>
      </c>
      <c r="AU104" s="75" t="s">
        <v>63</v>
      </c>
      <c r="AY104" s="69" t="s">
        <v>65</v>
      </c>
      <c r="BK104" s="76">
        <f>SUM(BK105:BK116)</f>
        <v>0</v>
      </c>
    </row>
    <row r="105" spans="2:65" s="11" customFormat="1" ht="27" customHeight="1" x14ac:dyDescent="0.2">
      <c r="B105" s="12"/>
      <c r="C105" s="79" t="s">
        <v>117</v>
      </c>
      <c r="D105" s="79" t="s">
        <v>67</v>
      </c>
      <c r="E105" s="80" t="s">
        <v>118</v>
      </c>
      <c r="F105" s="81" t="s">
        <v>119</v>
      </c>
      <c r="G105" s="82" t="s">
        <v>120</v>
      </c>
      <c r="H105" s="83">
        <v>62</v>
      </c>
      <c r="I105" s="84"/>
      <c r="J105" s="84">
        <f>ROUND(I105*H105,2)</f>
        <v>0</v>
      </c>
      <c r="K105" s="81" t="s">
        <v>71</v>
      </c>
      <c r="L105" s="12"/>
      <c r="M105" s="85" t="s">
        <v>9</v>
      </c>
      <c r="N105" s="86" t="s">
        <v>26</v>
      </c>
      <c r="O105" s="87">
        <v>0.20699999999999999</v>
      </c>
      <c r="P105" s="87">
        <f>O105*H105</f>
        <v>12.834</v>
      </c>
      <c r="Q105" s="87">
        <v>1.0000000000000001E-5</v>
      </c>
      <c r="R105" s="87">
        <f>Q105*H105</f>
        <v>6.2E-4</v>
      </c>
      <c r="S105" s="87">
        <v>0</v>
      </c>
      <c r="T105" s="88">
        <f>S105*H105</f>
        <v>0</v>
      </c>
      <c r="AR105" s="89" t="s">
        <v>72</v>
      </c>
      <c r="AT105" s="89" t="s">
        <v>67</v>
      </c>
      <c r="AU105" s="89" t="s">
        <v>1</v>
      </c>
      <c r="AY105" s="2" t="s">
        <v>65</v>
      </c>
      <c r="BE105" s="90">
        <f>IF(N105="základní",J105,0)</f>
        <v>0</v>
      </c>
      <c r="BF105" s="90">
        <f>IF(N105="snížená",J105,0)</f>
        <v>0</v>
      </c>
      <c r="BG105" s="90">
        <f>IF(N105="zákl. přenesená",J105,0)</f>
        <v>0</v>
      </c>
      <c r="BH105" s="90">
        <f>IF(N105="sníž. přenesená",J105,0)</f>
        <v>0</v>
      </c>
      <c r="BI105" s="90">
        <f>IF(N105="nulová",J105,0)</f>
        <v>0</v>
      </c>
      <c r="BJ105" s="2" t="s">
        <v>63</v>
      </c>
      <c r="BK105" s="90">
        <f>ROUND(I105*H105,2)</f>
        <v>0</v>
      </c>
      <c r="BL105" s="2" t="s">
        <v>72</v>
      </c>
      <c r="BM105" s="89" t="s">
        <v>121</v>
      </c>
    </row>
    <row r="106" spans="2:65" s="11" customFormat="1" ht="18" customHeight="1" x14ac:dyDescent="0.2">
      <c r="B106" s="12"/>
      <c r="D106" s="91" t="s">
        <v>74</v>
      </c>
      <c r="F106" s="92" t="s">
        <v>122</v>
      </c>
      <c r="L106" s="12"/>
      <c r="M106" s="93"/>
      <c r="T106" s="94"/>
      <c r="AT106" s="2" t="s">
        <v>74</v>
      </c>
      <c r="AU106" s="2" t="s">
        <v>1</v>
      </c>
    </row>
    <row r="107" spans="2:65" s="11" customFormat="1" ht="18" customHeight="1" x14ac:dyDescent="0.2">
      <c r="B107" s="12"/>
      <c r="C107" s="95" t="s">
        <v>123</v>
      </c>
      <c r="D107" s="95" t="s">
        <v>100</v>
      </c>
      <c r="E107" s="96" t="s">
        <v>124</v>
      </c>
      <c r="F107" s="97" t="s">
        <v>125</v>
      </c>
      <c r="G107" s="98" t="s">
        <v>120</v>
      </c>
      <c r="H107" s="99">
        <v>63.86</v>
      </c>
      <c r="I107" s="100"/>
      <c r="J107" s="100">
        <f>ROUND(I107*H107,2)</f>
        <v>0</v>
      </c>
      <c r="K107" s="97" t="s">
        <v>9</v>
      </c>
      <c r="L107" s="101"/>
      <c r="M107" s="102" t="s">
        <v>9</v>
      </c>
      <c r="N107" s="103" t="s">
        <v>26</v>
      </c>
      <c r="O107" s="87">
        <v>0</v>
      </c>
      <c r="P107" s="87">
        <f>O107*H107</f>
        <v>0</v>
      </c>
      <c r="Q107" s="87">
        <v>2.6700000000000001E-3</v>
      </c>
      <c r="R107" s="87">
        <f>Q107*H107</f>
        <v>0.1705062</v>
      </c>
      <c r="S107" s="87">
        <v>0</v>
      </c>
      <c r="T107" s="88">
        <f>S107*H107</f>
        <v>0</v>
      </c>
      <c r="AR107" s="89" t="s">
        <v>104</v>
      </c>
      <c r="AT107" s="89" t="s">
        <v>100</v>
      </c>
      <c r="AU107" s="89" t="s">
        <v>1</v>
      </c>
      <c r="AY107" s="2" t="s">
        <v>65</v>
      </c>
      <c r="BE107" s="90">
        <f>IF(N107="základní",J107,0)</f>
        <v>0</v>
      </c>
      <c r="BF107" s="90">
        <f>IF(N107="snížená",J107,0)</f>
        <v>0</v>
      </c>
      <c r="BG107" s="90">
        <f>IF(N107="zákl. přenesená",J107,0)</f>
        <v>0</v>
      </c>
      <c r="BH107" s="90">
        <f>IF(N107="sníž. přenesená",J107,0)</f>
        <v>0</v>
      </c>
      <c r="BI107" s="90">
        <f>IF(N107="nulová",J107,0)</f>
        <v>0</v>
      </c>
      <c r="BJ107" s="2" t="s">
        <v>63</v>
      </c>
      <c r="BK107" s="90">
        <f>ROUND(I107*H107,2)</f>
        <v>0</v>
      </c>
      <c r="BL107" s="2" t="s">
        <v>72</v>
      </c>
      <c r="BM107" s="89" t="s">
        <v>126</v>
      </c>
    </row>
    <row r="108" spans="2:65" s="104" customFormat="1" ht="18" customHeight="1" x14ac:dyDescent="0.2">
      <c r="B108" s="105"/>
      <c r="D108" s="106" t="s">
        <v>127</v>
      </c>
      <c r="F108" s="107" t="s">
        <v>128</v>
      </c>
      <c r="H108" s="108">
        <v>63.86</v>
      </c>
      <c r="L108" s="105"/>
      <c r="M108" s="109"/>
      <c r="T108" s="110"/>
      <c r="AT108" s="111" t="s">
        <v>127</v>
      </c>
      <c r="AU108" s="111" t="s">
        <v>1</v>
      </c>
      <c r="AV108" s="104" t="s">
        <v>1</v>
      </c>
      <c r="AW108" s="104" t="s">
        <v>4</v>
      </c>
      <c r="AX108" s="104" t="s">
        <v>63</v>
      </c>
      <c r="AY108" s="111" t="s">
        <v>65</v>
      </c>
    </row>
    <row r="109" spans="2:65" s="11" customFormat="1" ht="27" customHeight="1" x14ac:dyDescent="0.2">
      <c r="B109" s="12"/>
      <c r="C109" s="79" t="s">
        <v>129</v>
      </c>
      <c r="D109" s="79" t="s">
        <v>67</v>
      </c>
      <c r="E109" s="80" t="s">
        <v>130</v>
      </c>
      <c r="F109" s="81" t="s">
        <v>131</v>
      </c>
      <c r="G109" s="82" t="s">
        <v>132</v>
      </c>
      <c r="H109" s="83">
        <v>3</v>
      </c>
      <c r="I109" s="84"/>
      <c r="J109" s="84">
        <f>ROUND(I109*H109,2)</f>
        <v>0</v>
      </c>
      <c r="K109" s="81" t="s">
        <v>9</v>
      </c>
      <c r="L109" s="12"/>
      <c r="M109" s="85" t="s">
        <v>9</v>
      </c>
      <c r="N109" s="86" t="s">
        <v>26</v>
      </c>
      <c r="O109" s="87">
        <v>0.66700000000000004</v>
      </c>
      <c r="P109" s="87">
        <f>O109*H109</f>
        <v>2.0010000000000003</v>
      </c>
      <c r="Q109" s="87">
        <v>0.1056</v>
      </c>
      <c r="R109" s="87">
        <f>Q109*H109</f>
        <v>0.31679999999999997</v>
      </c>
      <c r="S109" s="87">
        <v>0</v>
      </c>
      <c r="T109" s="88">
        <f>S109*H109</f>
        <v>0</v>
      </c>
      <c r="AR109" s="89" t="s">
        <v>72</v>
      </c>
      <c r="AT109" s="89" t="s">
        <v>67</v>
      </c>
      <c r="AU109" s="89" t="s">
        <v>1</v>
      </c>
      <c r="AY109" s="2" t="s">
        <v>65</v>
      </c>
      <c r="BE109" s="90">
        <f>IF(N109="základní",J109,0)</f>
        <v>0</v>
      </c>
      <c r="BF109" s="90">
        <f>IF(N109="snížená",J109,0)</f>
        <v>0</v>
      </c>
      <c r="BG109" s="90">
        <f>IF(N109="zákl. přenesená",J109,0)</f>
        <v>0</v>
      </c>
      <c r="BH109" s="90">
        <f>IF(N109="sníž. přenesená",J109,0)</f>
        <v>0</v>
      </c>
      <c r="BI109" s="90">
        <f>IF(N109="nulová",J109,0)</f>
        <v>0</v>
      </c>
      <c r="BJ109" s="2" t="s">
        <v>63</v>
      </c>
      <c r="BK109" s="90">
        <f>ROUND(I109*H109,2)</f>
        <v>0</v>
      </c>
      <c r="BL109" s="2" t="s">
        <v>72</v>
      </c>
      <c r="BM109" s="89" t="s">
        <v>133</v>
      </c>
    </row>
    <row r="110" spans="2:65" s="11" customFormat="1" ht="28.15" customHeight="1" x14ac:dyDescent="0.2">
      <c r="B110" s="12"/>
      <c r="C110" s="79" t="s">
        <v>134</v>
      </c>
      <c r="D110" s="79" t="s">
        <v>67</v>
      </c>
      <c r="E110" s="80" t="s">
        <v>135</v>
      </c>
      <c r="F110" s="81" t="s">
        <v>136</v>
      </c>
      <c r="G110" s="82" t="s">
        <v>132</v>
      </c>
      <c r="H110" s="83">
        <v>3</v>
      </c>
      <c r="I110" s="84"/>
      <c r="J110" s="84">
        <f>ROUND(I110*H110,2)</f>
        <v>0</v>
      </c>
      <c r="K110" s="81" t="s">
        <v>71</v>
      </c>
      <c r="L110" s="12"/>
      <c r="M110" s="85" t="s">
        <v>9</v>
      </c>
      <c r="N110" s="86" t="s">
        <v>26</v>
      </c>
      <c r="O110" s="87">
        <v>8.3000000000000004E-2</v>
      </c>
      <c r="P110" s="87">
        <f>O110*H110</f>
        <v>0.249</v>
      </c>
      <c r="Q110" s="87">
        <v>1.2120000000000001E-2</v>
      </c>
      <c r="R110" s="87">
        <f>Q110*H110</f>
        <v>3.6360000000000003E-2</v>
      </c>
      <c r="S110" s="87">
        <v>0</v>
      </c>
      <c r="T110" s="88">
        <f>S110*H110</f>
        <v>0</v>
      </c>
      <c r="AR110" s="89" t="s">
        <v>72</v>
      </c>
      <c r="AT110" s="89" t="s">
        <v>67</v>
      </c>
      <c r="AU110" s="89" t="s">
        <v>1</v>
      </c>
      <c r="AY110" s="2" t="s">
        <v>65</v>
      </c>
      <c r="BE110" s="90">
        <f>IF(N110="základní",J110,0)</f>
        <v>0</v>
      </c>
      <c r="BF110" s="90">
        <f>IF(N110="snížená",J110,0)</f>
        <v>0</v>
      </c>
      <c r="BG110" s="90">
        <f>IF(N110="zákl. přenesená",J110,0)</f>
        <v>0</v>
      </c>
      <c r="BH110" s="90">
        <f>IF(N110="sníž. přenesená",J110,0)</f>
        <v>0</v>
      </c>
      <c r="BI110" s="90">
        <f>IF(N110="nulová",J110,0)</f>
        <v>0</v>
      </c>
      <c r="BJ110" s="2" t="s">
        <v>63</v>
      </c>
      <c r="BK110" s="90">
        <f>ROUND(I110*H110,2)</f>
        <v>0</v>
      </c>
      <c r="BL110" s="2" t="s">
        <v>72</v>
      </c>
      <c r="BM110" s="89" t="s">
        <v>137</v>
      </c>
    </row>
    <row r="111" spans="2:65" s="11" customFormat="1" ht="18" customHeight="1" x14ac:dyDescent="0.2">
      <c r="B111" s="12"/>
      <c r="D111" s="91" t="s">
        <v>74</v>
      </c>
      <c r="F111" s="92" t="s">
        <v>138</v>
      </c>
      <c r="L111" s="12"/>
      <c r="M111" s="93"/>
      <c r="T111" s="94"/>
      <c r="AT111" s="2" t="s">
        <v>74</v>
      </c>
      <c r="AU111" s="2" t="s">
        <v>1</v>
      </c>
    </row>
    <row r="112" spans="2:65" s="11" customFormat="1" ht="28.9" customHeight="1" x14ac:dyDescent="0.2">
      <c r="B112" s="12"/>
      <c r="C112" s="79" t="s">
        <v>139</v>
      </c>
      <c r="D112" s="79" t="s">
        <v>67</v>
      </c>
      <c r="E112" s="80" t="s">
        <v>140</v>
      </c>
      <c r="F112" s="81" t="s">
        <v>141</v>
      </c>
      <c r="G112" s="82" t="s">
        <v>132</v>
      </c>
      <c r="H112" s="83">
        <v>3</v>
      </c>
      <c r="I112" s="84"/>
      <c r="J112" s="84">
        <f>ROUND(I112*H112,2)</f>
        <v>0</v>
      </c>
      <c r="K112" s="81" t="s">
        <v>71</v>
      </c>
      <c r="L112" s="12"/>
      <c r="M112" s="85" t="s">
        <v>9</v>
      </c>
      <c r="N112" s="86" t="s">
        <v>26</v>
      </c>
      <c r="O112" s="87">
        <v>0.33300000000000002</v>
      </c>
      <c r="P112" s="87">
        <f>O112*H112</f>
        <v>0.99900000000000011</v>
      </c>
      <c r="Q112" s="87">
        <v>0</v>
      </c>
      <c r="R112" s="87">
        <f>Q112*H112</f>
        <v>0</v>
      </c>
      <c r="S112" s="87">
        <v>0</v>
      </c>
      <c r="T112" s="88">
        <f>S112*H112</f>
        <v>0</v>
      </c>
      <c r="AR112" s="89" t="s">
        <v>72</v>
      </c>
      <c r="AT112" s="89" t="s">
        <v>67</v>
      </c>
      <c r="AU112" s="89" t="s">
        <v>1</v>
      </c>
      <c r="AY112" s="2" t="s">
        <v>65</v>
      </c>
      <c r="BE112" s="90">
        <f>IF(N112="základní",J112,0)</f>
        <v>0</v>
      </c>
      <c r="BF112" s="90">
        <f>IF(N112="snížená",J112,0)</f>
        <v>0</v>
      </c>
      <c r="BG112" s="90">
        <f>IF(N112="zákl. přenesená",J112,0)</f>
        <v>0</v>
      </c>
      <c r="BH112" s="90">
        <f>IF(N112="sníž. přenesená",J112,0)</f>
        <v>0</v>
      </c>
      <c r="BI112" s="90">
        <f>IF(N112="nulová",J112,0)</f>
        <v>0</v>
      </c>
      <c r="BJ112" s="2" t="s">
        <v>63</v>
      </c>
      <c r="BK112" s="90">
        <f>ROUND(I112*H112,2)</f>
        <v>0</v>
      </c>
      <c r="BL112" s="2" t="s">
        <v>72</v>
      </c>
      <c r="BM112" s="89" t="s">
        <v>142</v>
      </c>
    </row>
    <row r="113" spans="2:65" s="11" customFormat="1" ht="18" customHeight="1" x14ac:dyDescent="0.2">
      <c r="B113" s="12"/>
      <c r="D113" s="91" t="s">
        <v>74</v>
      </c>
      <c r="F113" s="92" t="s">
        <v>143</v>
      </c>
      <c r="L113" s="12"/>
      <c r="M113" s="93"/>
      <c r="T113" s="94"/>
      <c r="AT113" s="2" t="s">
        <v>74</v>
      </c>
      <c r="AU113" s="2" t="s">
        <v>1</v>
      </c>
    </row>
    <row r="114" spans="2:65" s="11" customFormat="1" ht="28.15" customHeight="1" x14ac:dyDescent="0.2">
      <c r="B114" s="12"/>
      <c r="C114" s="79" t="s">
        <v>144</v>
      </c>
      <c r="D114" s="79" t="s">
        <v>67</v>
      </c>
      <c r="E114" s="80" t="s">
        <v>145</v>
      </c>
      <c r="F114" s="81" t="s">
        <v>146</v>
      </c>
      <c r="G114" s="82" t="s">
        <v>132</v>
      </c>
      <c r="H114" s="83">
        <v>3</v>
      </c>
      <c r="I114" s="84"/>
      <c r="J114" s="84">
        <f>ROUND(I114*H114,2)</f>
        <v>0</v>
      </c>
      <c r="K114" s="81" t="s">
        <v>71</v>
      </c>
      <c r="L114" s="12"/>
      <c r="M114" s="85" t="s">
        <v>9</v>
      </c>
      <c r="N114" s="86" t="s">
        <v>26</v>
      </c>
      <c r="O114" s="87">
        <v>0.999</v>
      </c>
      <c r="P114" s="87">
        <f>O114*H114</f>
        <v>2.9969999999999999</v>
      </c>
      <c r="Q114" s="87">
        <v>0.30399999999999999</v>
      </c>
      <c r="R114" s="87">
        <f>Q114*H114</f>
        <v>0.91199999999999992</v>
      </c>
      <c r="S114" s="87">
        <v>0</v>
      </c>
      <c r="T114" s="88">
        <f>S114*H114</f>
        <v>0</v>
      </c>
      <c r="AR114" s="89" t="s">
        <v>72</v>
      </c>
      <c r="AT114" s="89" t="s">
        <v>67</v>
      </c>
      <c r="AU114" s="89" t="s">
        <v>1</v>
      </c>
      <c r="AY114" s="2" t="s">
        <v>65</v>
      </c>
      <c r="BE114" s="90">
        <f>IF(N114="základní",J114,0)</f>
        <v>0</v>
      </c>
      <c r="BF114" s="90">
        <f>IF(N114="snížená",J114,0)</f>
        <v>0</v>
      </c>
      <c r="BG114" s="90">
        <f>IF(N114="zákl. přenesená",J114,0)</f>
        <v>0</v>
      </c>
      <c r="BH114" s="90">
        <f>IF(N114="sníž. přenesená",J114,0)</f>
        <v>0</v>
      </c>
      <c r="BI114" s="90">
        <f>IF(N114="nulová",J114,0)</f>
        <v>0</v>
      </c>
      <c r="BJ114" s="2" t="s">
        <v>63</v>
      </c>
      <c r="BK114" s="90">
        <f>ROUND(I114*H114,2)</f>
        <v>0</v>
      </c>
      <c r="BL114" s="2" t="s">
        <v>72</v>
      </c>
      <c r="BM114" s="89" t="s">
        <v>147</v>
      </c>
    </row>
    <row r="115" spans="2:65" s="11" customFormat="1" ht="18" customHeight="1" x14ac:dyDescent="0.2">
      <c r="B115" s="12"/>
      <c r="D115" s="91" t="s">
        <v>74</v>
      </c>
      <c r="F115" s="92" t="s">
        <v>148</v>
      </c>
      <c r="L115" s="12"/>
      <c r="M115" s="93"/>
      <c r="T115" s="94"/>
      <c r="AT115" s="2" t="s">
        <v>74</v>
      </c>
      <c r="AU115" s="2" t="s">
        <v>1</v>
      </c>
    </row>
    <row r="116" spans="2:65" s="11" customFormat="1" ht="18" customHeight="1" x14ac:dyDescent="0.2">
      <c r="B116" s="12"/>
      <c r="C116" s="79" t="s">
        <v>149</v>
      </c>
      <c r="D116" s="79" t="s">
        <v>67</v>
      </c>
      <c r="E116" s="80" t="s">
        <v>150</v>
      </c>
      <c r="F116" s="81" t="s">
        <v>151</v>
      </c>
      <c r="G116" s="82" t="s">
        <v>132</v>
      </c>
      <c r="H116" s="83">
        <v>1</v>
      </c>
      <c r="I116" s="84"/>
      <c r="J116" s="84">
        <f>ROUND(I116*H116,2)</f>
        <v>0</v>
      </c>
      <c r="K116" s="81" t="s">
        <v>9</v>
      </c>
      <c r="L116" s="12"/>
      <c r="M116" s="85" t="s">
        <v>9</v>
      </c>
      <c r="N116" s="86" t="s">
        <v>26</v>
      </c>
      <c r="O116" s="87">
        <v>0</v>
      </c>
      <c r="P116" s="87">
        <f>O116*H116</f>
        <v>0</v>
      </c>
      <c r="Q116" s="87">
        <v>0</v>
      </c>
      <c r="R116" s="87">
        <f>Q116*H116</f>
        <v>0</v>
      </c>
      <c r="S116" s="87">
        <v>0</v>
      </c>
      <c r="T116" s="88">
        <f>S116*H116</f>
        <v>0</v>
      </c>
      <c r="AR116" s="89" t="s">
        <v>72</v>
      </c>
      <c r="AT116" s="89" t="s">
        <v>67</v>
      </c>
      <c r="AU116" s="89" t="s">
        <v>1</v>
      </c>
      <c r="AY116" s="2" t="s">
        <v>65</v>
      </c>
      <c r="BE116" s="90">
        <f>IF(N116="základní",J116,0)</f>
        <v>0</v>
      </c>
      <c r="BF116" s="90">
        <f>IF(N116="snížená",J116,0)</f>
        <v>0</v>
      </c>
      <c r="BG116" s="90">
        <f>IF(N116="zákl. přenesená",J116,0)</f>
        <v>0</v>
      </c>
      <c r="BH116" s="90">
        <f>IF(N116="sníž. přenesená",J116,0)</f>
        <v>0</v>
      </c>
      <c r="BI116" s="90">
        <f>IF(N116="nulová",J116,0)</f>
        <v>0</v>
      </c>
      <c r="BJ116" s="2" t="s">
        <v>63</v>
      </c>
      <c r="BK116" s="90">
        <f>ROUND(I116*H116,2)</f>
        <v>0</v>
      </c>
      <c r="BL116" s="2" t="s">
        <v>72</v>
      </c>
      <c r="BM116" s="89" t="s">
        <v>152</v>
      </c>
    </row>
    <row r="117" spans="2:65" s="67" customFormat="1" ht="18" customHeight="1" x14ac:dyDescent="0.2">
      <c r="B117" s="68"/>
      <c r="D117" s="69" t="s">
        <v>60</v>
      </c>
      <c r="E117" s="77" t="s">
        <v>153</v>
      </c>
      <c r="F117" s="77" t="s">
        <v>154</v>
      </c>
      <c r="J117" s="78">
        <f>BK117</f>
        <v>0</v>
      </c>
      <c r="L117" s="68"/>
      <c r="M117" s="72"/>
      <c r="P117" s="73">
        <f>SUM(P118:P121)</f>
        <v>3.9820279999999997</v>
      </c>
      <c r="R117" s="73">
        <f>SUM(R118:R121)</f>
        <v>0</v>
      </c>
      <c r="T117" s="74">
        <f>SUM(T118:T121)</f>
        <v>0</v>
      </c>
      <c r="AR117" s="69" t="s">
        <v>63</v>
      </c>
      <c r="AT117" s="75" t="s">
        <v>60</v>
      </c>
      <c r="AU117" s="75" t="s">
        <v>63</v>
      </c>
      <c r="AY117" s="69" t="s">
        <v>65</v>
      </c>
      <c r="BK117" s="76">
        <f>SUM(BK118:BK121)</f>
        <v>0</v>
      </c>
    </row>
    <row r="118" spans="2:65" s="11" customFormat="1" ht="27" customHeight="1" x14ac:dyDescent="0.2">
      <c r="B118" s="12"/>
      <c r="C118" s="79" t="s">
        <v>155</v>
      </c>
      <c r="D118" s="79" t="s">
        <v>67</v>
      </c>
      <c r="E118" s="80" t="s">
        <v>156</v>
      </c>
      <c r="F118" s="81" t="s">
        <v>157</v>
      </c>
      <c r="G118" s="82" t="s">
        <v>103</v>
      </c>
      <c r="H118" s="83">
        <v>1.4359999999999999</v>
      </c>
      <c r="I118" s="84"/>
      <c r="J118" s="84">
        <f>ROUND(I118*H118,2)</f>
        <v>0</v>
      </c>
      <c r="K118" s="81" t="s">
        <v>71</v>
      </c>
      <c r="L118" s="12"/>
      <c r="M118" s="85" t="s">
        <v>9</v>
      </c>
      <c r="N118" s="86" t="s">
        <v>26</v>
      </c>
      <c r="O118" s="87">
        <v>1.48</v>
      </c>
      <c r="P118" s="87">
        <f>O118*H118</f>
        <v>2.1252800000000001</v>
      </c>
      <c r="Q118" s="87">
        <v>0</v>
      </c>
      <c r="R118" s="87">
        <f>Q118*H118</f>
        <v>0</v>
      </c>
      <c r="S118" s="87">
        <v>0</v>
      </c>
      <c r="T118" s="88">
        <f>S118*H118</f>
        <v>0</v>
      </c>
      <c r="AR118" s="89" t="s">
        <v>72</v>
      </c>
      <c r="AT118" s="89" t="s">
        <v>67</v>
      </c>
      <c r="AU118" s="89" t="s">
        <v>1</v>
      </c>
      <c r="AY118" s="2" t="s">
        <v>65</v>
      </c>
      <c r="BE118" s="90">
        <f>IF(N118="základní",J118,0)</f>
        <v>0</v>
      </c>
      <c r="BF118" s="90">
        <f>IF(N118="snížená",J118,0)</f>
        <v>0</v>
      </c>
      <c r="BG118" s="90">
        <f>IF(N118="zákl. přenesená",J118,0)</f>
        <v>0</v>
      </c>
      <c r="BH118" s="90">
        <f>IF(N118="sníž. přenesená",J118,0)</f>
        <v>0</v>
      </c>
      <c r="BI118" s="90">
        <f>IF(N118="nulová",J118,0)</f>
        <v>0</v>
      </c>
      <c r="BJ118" s="2" t="s">
        <v>63</v>
      </c>
      <c r="BK118" s="90">
        <f>ROUND(I118*H118,2)</f>
        <v>0</v>
      </c>
      <c r="BL118" s="2" t="s">
        <v>72</v>
      </c>
      <c r="BM118" s="89" t="s">
        <v>158</v>
      </c>
    </row>
    <row r="119" spans="2:65" s="11" customFormat="1" ht="18" customHeight="1" x14ac:dyDescent="0.2">
      <c r="B119" s="12"/>
      <c r="D119" s="91" t="s">
        <v>74</v>
      </c>
      <c r="F119" s="92" t="s">
        <v>159</v>
      </c>
      <c r="L119" s="12"/>
      <c r="M119" s="93"/>
      <c r="T119" s="94"/>
      <c r="AT119" s="2" t="s">
        <v>74</v>
      </c>
      <c r="AU119" s="2" t="s">
        <v>1</v>
      </c>
    </row>
    <row r="120" spans="2:65" s="11" customFormat="1" ht="26.45" customHeight="1" x14ac:dyDescent="0.2">
      <c r="B120" s="12"/>
      <c r="C120" s="79" t="s">
        <v>160</v>
      </c>
      <c r="D120" s="79" t="s">
        <v>67</v>
      </c>
      <c r="E120" s="80" t="s">
        <v>161</v>
      </c>
      <c r="F120" s="81" t="s">
        <v>162</v>
      </c>
      <c r="G120" s="82" t="s">
        <v>103</v>
      </c>
      <c r="H120" s="83">
        <v>1.4359999999999999</v>
      </c>
      <c r="I120" s="84"/>
      <c r="J120" s="84">
        <f>ROUND(I120*H120,2)</f>
        <v>0</v>
      </c>
      <c r="K120" s="81" t="s">
        <v>71</v>
      </c>
      <c r="L120" s="12"/>
      <c r="M120" s="85" t="s">
        <v>9</v>
      </c>
      <c r="N120" s="86" t="s">
        <v>26</v>
      </c>
      <c r="O120" s="87">
        <v>1.2929999999999999</v>
      </c>
      <c r="P120" s="87">
        <f>O120*H120</f>
        <v>1.8567479999999998</v>
      </c>
      <c r="Q120" s="87">
        <v>0</v>
      </c>
      <c r="R120" s="87">
        <f>Q120*H120</f>
        <v>0</v>
      </c>
      <c r="S120" s="87">
        <v>0</v>
      </c>
      <c r="T120" s="88">
        <f>S120*H120</f>
        <v>0</v>
      </c>
      <c r="AR120" s="89" t="s">
        <v>72</v>
      </c>
      <c r="AT120" s="89" t="s">
        <v>67</v>
      </c>
      <c r="AU120" s="89" t="s">
        <v>1</v>
      </c>
      <c r="AY120" s="2" t="s">
        <v>65</v>
      </c>
      <c r="BE120" s="90">
        <f>IF(N120="základní",J120,0)</f>
        <v>0</v>
      </c>
      <c r="BF120" s="90">
        <f>IF(N120="snížená",J120,0)</f>
        <v>0</v>
      </c>
      <c r="BG120" s="90">
        <f>IF(N120="zákl. přenesená",J120,0)</f>
        <v>0</v>
      </c>
      <c r="BH120" s="90">
        <f>IF(N120="sníž. přenesená",J120,0)</f>
        <v>0</v>
      </c>
      <c r="BI120" s="90">
        <f>IF(N120="nulová",J120,0)</f>
        <v>0</v>
      </c>
      <c r="BJ120" s="2" t="s">
        <v>63</v>
      </c>
      <c r="BK120" s="90">
        <f>ROUND(I120*H120,2)</f>
        <v>0</v>
      </c>
      <c r="BL120" s="2" t="s">
        <v>72</v>
      </c>
      <c r="BM120" s="89" t="s">
        <v>163</v>
      </c>
    </row>
    <row r="121" spans="2:65" s="11" customFormat="1" ht="18" customHeight="1" x14ac:dyDescent="0.2">
      <c r="B121" s="12"/>
      <c r="D121" s="91" t="s">
        <v>74</v>
      </c>
      <c r="F121" s="92" t="s">
        <v>164</v>
      </c>
      <c r="L121" s="12"/>
      <c r="M121" s="112"/>
      <c r="N121" s="113"/>
      <c r="O121" s="113"/>
      <c r="P121" s="113"/>
      <c r="Q121" s="113"/>
      <c r="R121" s="113"/>
      <c r="S121" s="113"/>
      <c r="T121" s="114"/>
      <c r="AT121" s="2" t="s">
        <v>74</v>
      </c>
      <c r="AU121" s="2" t="s">
        <v>1</v>
      </c>
    </row>
    <row r="122" spans="2:65" s="11" customFormat="1" ht="18" customHeight="1" x14ac:dyDescent="0.2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12"/>
    </row>
  </sheetData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2EB4E5A5-1247-4BEF-A90C-28F5F40A22ED}"/>
    <hyperlink ref="F90" r:id="rId2" xr:uid="{C84C169A-A8DC-48CF-BF0E-473EE18DA44C}"/>
    <hyperlink ref="F92" r:id="rId3" xr:uid="{0D06C204-2609-492F-91B6-2346BE3C96BF}"/>
    <hyperlink ref="F94" r:id="rId4" xr:uid="{593749F0-EA30-467B-86C3-479EF69211B3}"/>
    <hyperlink ref="F96" r:id="rId5" xr:uid="{C1D1157F-E9AF-4169-8498-07BC260C94A9}"/>
    <hyperlink ref="F98" r:id="rId6" xr:uid="{351C9CF8-897D-418E-8A73-6527C0611001}"/>
    <hyperlink ref="F103" r:id="rId7" xr:uid="{6B2BA8D1-2B31-4622-A323-3C147B458205}"/>
    <hyperlink ref="F106" r:id="rId8" xr:uid="{E9A15CC8-578C-4BD2-A7A1-A88E4FD921DF}"/>
    <hyperlink ref="F111" r:id="rId9" xr:uid="{D184347A-904D-40B0-81BD-DADCD42A8A58}"/>
    <hyperlink ref="F113" r:id="rId10" xr:uid="{FA979880-EB26-4F4A-A710-DFB58B5A13CA}"/>
    <hyperlink ref="F115" r:id="rId11" xr:uid="{EC977E62-BB20-405E-AA67-9C4DF4257E53}"/>
    <hyperlink ref="F119" r:id="rId12" xr:uid="{16A1C6CA-AE45-4E23-9946-C5CD5690C4DC}"/>
    <hyperlink ref="F121" r:id="rId13" xr:uid="{8724677D-5083-45BC-866E-5FA333E6AF90}"/>
  </hyperlinks>
  <pageMargins left="0.7" right="0.7" top="0.78740157499999996" bottom="0.78740157499999996" header="0.3" footer="0.3"/>
  <pageSetup paperSize="9" scale="79" orientation="landscape" verticalDpi="0" r:id="rId14"/>
  <rowBreaks count="2" manualBreakCount="2">
    <brk id="41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2024-09-03T07:32:00Z</dcterms:created>
  <dcterms:modified xsi:type="dcterms:W3CDTF">2024-09-03T07:32:16Z</dcterms:modified>
</cp:coreProperties>
</file>